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465749\Desktop\Komandiruotės\Šablonai\"/>
    </mc:Choice>
  </mc:AlternateContent>
  <workbookProtection workbookAlgorithmName="SHA-512" workbookHashValue="SaH8mYX5XUBnmcfDbQT42yjotfJmq01WgGuWPcv9j/015j/3VgPZe34eF7m5ZRdQLeG6nM77UT68CX8UjpExUw==" workbookSaltValue="vKCcoYZwnYdubE/L4F4npw==" workbookSpinCount="100000" lockStructure="1"/>
  <bookViews>
    <workbookView xWindow="-75" yWindow="150" windowWidth="15480" windowHeight="8820" tabRatio="787"/>
  </bookViews>
  <sheets>
    <sheet name="Komand. išlaidų ataskaita" sheetId="1" r:id="rId1"/>
    <sheet name="Kuro sunaudojimo ataskaita" sheetId="2" r:id="rId2"/>
    <sheet name="Info" sheetId="3" r:id="rId3"/>
    <sheet name="PILDYMO PAVYZDYS 1" sheetId="4" r:id="rId4"/>
    <sheet name="PILDYMO PAVYZDYS 2" sheetId="5" r:id="rId5"/>
    <sheet name="PILDYMO PAVYZDYS_KURAS" sheetId="6" r:id="rId6"/>
  </sheets>
  <definedNames>
    <definedName name="_xlnm.Print_Area" localSheetId="2">Info!#REF!</definedName>
    <definedName name="_xlnm.Print_Area" localSheetId="0">'Komand. išlaidų ataskaita'!$A$1:$J$34</definedName>
    <definedName name="_xlnm.Print_Area" localSheetId="1">'Kuro sunaudojimo ataskaita'!$A$1:$J$49</definedName>
  </definedNames>
  <calcPr calcId="162913"/>
</workbook>
</file>

<file path=xl/calcChain.xml><?xml version="1.0" encoding="utf-8"?>
<calcChain xmlns="http://schemas.openxmlformats.org/spreadsheetml/2006/main">
  <c r="I14" i="1" l="1"/>
  <c r="I15" i="1"/>
  <c r="I16" i="1"/>
  <c r="I15" i="2"/>
  <c r="I16" i="2"/>
  <c r="I17" i="2"/>
  <c r="I18" i="2"/>
  <c r="I19" i="2"/>
  <c r="I20" i="2"/>
  <c r="E7" i="3" l="1"/>
  <c r="I25" i="1" l="1"/>
  <c r="G30" i="2" l="1"/>
  <c r="G31" i="2"/>
  <c r="G32" i="2"/>
  <c r="G33" i="2"/>
  <c r="G34" i="2"/>
  <c r="G35" i="2"/>
  <c r="G36" i="2"/>
  <c r="G37" i="2"/>
  <c r="J12" i="2"/>
  <c r="J13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5" i="2" l="1"/>
  <c r="J4" i="2"/>
  <c r="C8" i="2"/>
  <c r="C7" i="2"/>
  <c r="H12" i="2" l="1"/>
  <c r="I12" i="2" s="1"/>
  <c r="H13" i="2"/>
  <c r="I13" i="2" s="1"/>
  <c r="H14" i="2"/>
  <c r="I14" i="2" s="1"/>
  <c r="H15" i="2"/>
  <c r="H16" i="2"/>
  <c r="H17" i="2"/>
  <c r="H18" i="2"/>
  <c r="H19" i="2"/>
  <c r="H20" i="2"/>
  <c r="G41" i="2" l="1"/>
  <c r="J13" i="2"/>
  <c r="G41" i="6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G29" i="6"/>
  <c r="G21" i="6"/>
  <c r="H20" i="6"/>
  <c r="F20" i="6"/>
  <c r="I20" i="6" s="1"/>
  <c r="H19" i="6"/>
  <c r="F19" i="6"/>
  <c r="I19" i="6" s="1"/>
  <c r="H18" i="6"/>
  <c r="F18" i="6"/>
  <c r="I18" i="6" s="1"/>
  <c r="H17" i="6"/>
  <c r="F17" i="6"/>
  <c r="I17" i="6" s="1"/>
  <c r="H16" i="6"/>
  <c r="F16" i="6"/>
  <c r="I16" i="6" s="1"/>
  <c r="H15" i="6"/>
  <c r="F15" i="6"/>
  <c r="I15" i="6" s="1"/>
  <c r="H14" i="6"/>
  <c r="F14" i="6"/>
  <c r="I14" i="6" s="1"/>
  <c r="I13" i="6"/>
  <c r="H13" i="6"/>
  <c r="H12" i="6"/>
  <c r="F12" i="6"/>
  <c r="I12" i="6" s="1"/>
  <c r="I30" i="5"/>
  <c r="I29" i="5"/>
  <c r="I28" i="5"/>
  <c r="I27" i="5"/>
  <c r="I26" i="5"/>
  <c r="I25" i="5"/>
  <c r="I24" i="5"/>
  <c r="J23" i="5"/>
  <c r="J22" i="5"/>
  <c r="J21" i="5"/>
  <c r="J20" i="5"/>
  <c r="J19" i="5"/>
  <c r="J18" i="5"/>
  <c r="I18" i="5"/>
  <c r="I17" i="5"/>
  <c r="J17" i="5" s="1"/>
  <c r="J16" i="5"/>
  <c r="I15" i="5"/>
  <c r="J15" i="5" s="1"/>
  <c r="J14" i="5"/>
  <c r="J13" i="5"/>
  <c r="I13" i="5"/>
  <c r="J12" i="5"/>
  <c r="J11" i="5"/>
  <c r="J6" i="5"/>
  <c r="I30" i="4"/>
  <c r="I29" i="4"/>
  <c r="I28" i="4"/>
  <c r="I27" i="4"/>
  <c r="I26" i="4"/>
  <c r="I25" i="4"/>
  <c r="I24" i="4"/>
  <c r="J23" i="4"/>
  <c r="J22" i="4"/>
  <c r="J21" i="4"/>
  <c r="J20" i="4"/>
  <c r="J19" i="4"/>
  <c r="I18" i="4"/>
  <c r="J18" i="4" s="1"/>
  <c r="J17" i="4"/>
  <c r="J16" i="4"/>
  <c r="J15" i="4"/>
  <c r="J14" i="4"/>
  <c r="I13" i="4"/>
  <c r="J13" i="4" s="1"/>
  <c r="J12" i="4"/>
  <c r="J11" i="4"/>
  <c r="J6" i="4"/>
  <c r="J31" i="4" l="1"/>
  <c r="J33" i="4" s="1"/>
  <c r="G38" i="6"/>
  <c r="G40" i="6" s="1"/>
  <c r="G42" i="6" s="1"/>
  <c r="I6" i="6"/>
  <c r="I21" i="6"/>
  <c r="J31" i="5"/>
  <c r="J33" i="5" s="1"/>
  <c r="G44" i="6" l="1"/>
  <c r="J15" i="2" l="1"/>
  <c r="J16" i="2"/>
  <c r="J17" i="2"/>
  <c r="J18" i="2"/>
  <c r="J19" i="2"/>
  <c r="J20" i="2"/>
  <c r="J6" i="1" l="1"/>
  <c r="J14" i="2" l="1"/>
  <c r="J14" i="1"/>
  <c r="J12" i="1"/>
  <c r="J32" i="1" l="1"/>
  <c r="J34" i="1" s="1"/>
  <c r="G29" i="2"/>
  <c r="G38" i="2" s="1"/>
  <c r="F33" i="2"/>
  <c r="F37" i="2"/>
  <c r="F36" i="2"/>
  <c r="F35" i="2"/>
  <c r="F34" i="2"/>
  <c r="F31" i="2"/>
  <c r="G21" i="2"/>
  <c r="G40" i="2" l="1"/>
  <c r="G42" i="2" s="1"/>
  <c r="J6" i="2"/>
  <c r="J21" i="2" l="1"/>
  <c r="G44" i="2" s="1"/>
</calcChain>
</file>

<file path=xl/sharedStrings.xml><?xml version="1.0" encoding="utf-8"?>
<sst xmlns="http://schemas.openxmlformats.org/spreadsheetml/2006/main" count="387" uniqueCount="250">
  <si>
    <t>eur</t>
  </si>
  <si>
    <t>Afganistano Islamo Respublika</t>
  </si>
  <si>
    <t>Airija</t>
  </si>
  <si>
    <t>Albanijos Respublika</t>
  </si>
  <si>
    <t>Alžyro Liaudies Demokratinė Respublika</t>
  </si>
  <si>
    <t>Andoros Kunigaikštystė</t>
  </si>
  <si>
    <t>Angolos Respublika</t>
  </si>
  <si>
    <t>Argentinos Respublika</t>
  </si>
  <si>
    <t>Armėnijos Respublika</t>
  </si>
  <si>
    <t>Australija</t>
  </si>
  <si>
    <t>Austrijos Respublika</t>
  </si>
  <si>
    <t>Azerbaidžano Respublika</t>
  </si>
  <si>
    <t>Bahamų Sandrauga</t>
  </si>
  <si>
    <t>Bahreino Karalystė</t>
  </si>
  <si>
    <t>Baltarusijos Respublika</t>
  </si>
  <si>
    <t>Bangladešo Liaudies Respublika</t>
  </si>
  <si>
    <t>Belgijos Karalystė</t>
  </si>
  <si>
    <t>Bosnija ir Hercegovina</t>
  </si>
  <si>
    <t>Botsvanos Respublika</t>
  </si>
  <si>
    <t>Brazilijos Federacinė Respublika</t>
  </si>
  <si>
    <t>Brunėjaus Darusalamas</t>
  </si>
  <si>
    <t>Bulgarijos Respublika</t>
  </si>
  <si>
    <t>Burkina Fasas</t>
  </si>
  <si>
    <t>Butano Karalystė</t>
  </si>
  <si>
    <t>Čekijos Respublika</t>
  </si>
  <si>
    <t>Čilės Respublika</t>
  </si>
  <si>
    <t>Danijos Karalystė</t>
  </si>
  <si>
    <t>Dramblio Kaulo Kranto Respublika</t>
  </si>
  <si>
    <t>Egipto Arabų Respublika</t>
  </si>
  <si>
    <t>Ekvadoro Respublika</t>
  </si>
  <si>
    <t>Estijos Respublika</t>
  </si>
  <si>
    <t>Etiopijos Federacinė Demokratinė Respublika</t>
  </si>
  <si>
    <t>Filipinų Respublika</t>
  </si>
  <si>
    <t>Ganos Respublika</t>
  </si>
  <si>
    <t>Graikijos Respublika</t>
  </si>
  <si>
    <t>Gvatemalos Respublika</t>
  </si>
  <si>
    <t>Indijos Respublika</t>
  </si>
  <si>
    <t>Indonezijos Respublika</t>
  </si>
  <si>
    <t>Irako Respublika</t>
  </si>
  <si>
    <t>Irano Islamo Respublika</t>
  </si>
  <si>
    <t>Islandijos Respublika</t>
  </si>
  <si>
    <t>Ispanijos Karalystė</t>
  </si>
  <si>
    <t>Italijos Respublika</t>
  </si>
  <si>
    <t>Izraelio Valstybė</t>
  </si>
  <si>
    <t>Ypatingasis Administracinis Kinijos Regionas Honkongas</t>
  </si>
  <si>
    <t>Ypatingasis Administracinis Kinijos Regionas Makao</t>
  </si>
  <si>
    <t>Japonija</t>
  </si>
  <si>
    <t>Jemeno Respublika</t>
  </si>
  <si>
    <t>Jordanijos Hašimitų Karalystė</t>
  </si>
  <si>
    <t>Jungtinė Didžiosios Britanijos ir Šiaurės Airijos Karalystė</t>
  </si>
  <si>
    <t>Jungtiniai Arabų Emyratai</t>
  </si>
  <si>
    <t>Juodkalnija</t>
  </si>
  <si>
    <t>Kambodžos Karalystė</t>
  </si>
  <si>
    <t>Kanada</t>
  </si>
  <si>
    <t>Kataro Valstybė</t>
  </si>
  <si>
    <t>Kazachstano Respublika</t>
  </si>
  <si>
    <t>Kenijos Respublika</t>
  </si>
  <si>
    <t>Kinijos Liaudies Respublika</t>
  </si>
  <si>
    <t>Kipro Respublika</t>
  </si>
  <si>
    <t>Kirgizijos Respublika</t>
  </si>
  <si>
    <t>Kolumbijos Respublika</t>
  </si>
  <si>
    <t>Kongo Demokratinė Respublika</t>
  </si>
  <si>
    <t>Korėjos Respublika</t>
  </si>
  <si>
    <t>Korėjos Liaudies Demokratinė Respublika</t>
  </si>
  <si>
    <t>Kosovo Respublika</t>
  </si>
  <si>
    <t>Kosta Rikos Respublika</t>
  </si>
  <si>
    <t>Kroatijos Respublika</t>
  </si>
  <si>
    <t>Kubos Respublika</t>
  </si>
  <si>
    <t>Kuveito Valstybė</t>
  </si>
  <si>
    <t>Laoso Liaudies Demokratinė Respublika</t>
  </si>
  <si>
    <t>Latvijos Respublika</t>
  </si>
  <si>
    <t>Lenkijos Respublika</t>
  </si>
  <si>
    <t>Lesoto Karalystė</t>
  </si>
  <si>
    <t>Libano Respublika</t>
  </si>
  <si>
    <t>Liberijos Respublika</t>
  </si>
  <si>
    <t>Lichtenšteino Kunigaikštystė</t>
  </si>
  <si>
    <t>Lietuvos Respublika</t>
  </si>
  <si>
    <t>Liuksemburgo Didžioji Hercogystė</t>
  </si>
  <si>
    <t>Malaizija</t>
  </si>
  <si>
    <t>Malavio Respublika</t>
  </si>
  <si>
    <t>Malio Respublika</t>
  </si>
  <si>
    <t>Maltos Respublika</t>
  </si>
  <si>
    <t>Maroko Karalystė</t>
  </si>
  <si>
    <t>Mauricijaus Respublika</t>
  </si>
  <si>
    <t>Mauritanijos Islamo Respublika</t>
  </si>
  <si>
    <t>Meksikos Jungtinės Valstijos</t>
  </si>
  <si>
    <t>Mianmaro Sąjungos Respublika</t>
  </si>
  <si>
    <t>Moldovos Respublika</t>
  </si>
  <si>
    <t>Monako Kunigaikštystė</t>
  </si>
  <si>
    <t>Mongolija</t>
  </si>
  <si>
    <t>Mozambiko Respublika</t>
  </si>
  <si>
    <t>Namibijos Respublika</t>
  </si>
  <si>
    <t>Naujoji Zelandija</t>
  </si>
  <si>
    <t>Nepalo Federacinė Demokratinė Respublika</t>
  </si>
  <si>
    <t>Nigerijos Federacinė Respublika</t>
  </si>
  <si>
    <t>Nyderlandų Karalystė</t>
  </si>
  <si>
    <t>Norvegijos Karalystė</t>
  </si>
  <si>
    <t>Omano Sultonatas</t>
  </si>
  <si>
    <t>Pakistano Islamo Respublika</t>
  </si>
  <si>
    <t>Panamos Respublika</t>
  </si>
  <si>
    <t>Papua Naujosios Gvinėjos Nepriklausomoji Valstybė</t>
  </si>
  <si>
    <t>Peru Respublika</t>
  </si>
  <si>
    <t>Pietų Afrikos Respublika</t>
  </si>
  <si>
    <t>Pietų Sudano Respublika</t>
  </si>
  <si>
    <t>Portugalijos Respublika</t>
  </si>
  <si>
    <t>Prancūzijos Respublika</t>
  </si>
  <si>
    <t>Puerto Rikas</t>
  </si>
  <si>
    <t>Ruandos Respublika</t>
  </si>
  <si>
    <t>Rumunija</t>
  </si>
  <si>
    <t>Rusijos Federacija</t>
  </si>
  <si>
    <t>San Marino Respublika</t>
  </si>
  <si>
    <t>Saudo Arabijos Karalystė</t>
  </si>
  <si>
    <t>Seišelių Respublika</t>
  </si>
  <si>
    <t>Senegalo Respublika</t>
  </si>
  <si>
    <t>Sent Kitsas ir Nevis</t>
  </si>
  <si>
    <t>Serbijos Respublika</t>
  </si>
  <si>
    <t>Singapūro Respublika</t>
  </si>
  <si>
    <t>Sirijos Arabų Respublika</t>
  </si>
  <si>
    <t>Slovakijos Respublika</t>
  </si>
  <si>
    <t>Slovėnijos Respublika</t>
  </si>
  <si>
    <t>Sudano Respublika</t>
  </si>
  <si>
    <t>Suomijos Respublika</t>
  </si>
  <si>
    <t>Šri Lankos Demokratinė Socialistinė Respublika</t>
  </si>
  <si>
    <t>Švedijos Karalystė</t>
  </si>
  <si>
    <t>Šveicarijos Konfederacija</t>
  </si>
  <si>
    <t>Tadžikistano Respublika</t>
  </si>
  <si>
    <t>Tailando Karalystė</t>
  </si>
  <si>
    <t>Taivanas</t>
  </si>
  <si>
    <t>Tanzanijos Jungtinė Respublika</t>
  </si>
  <si>
    <t>Tuniso Respublika</t>
  </si>
  <si>
    <t>Turkijos Respublika</t>
  </si>
  <si>
    <t>Turkmėnistanas</t>
  </si>
  <si>
    <t>Ugandos Respublika</t>
  </si>
  <si>
    <t>Ukraina</t>
  </si>
  <si>
    <t>Urugvajaus Rytų Respublika</t>
  </si>
  <si>
    <t>Uzbekistano Respublika</t>
  </si>
  <si>
    <t>Vatikano Miesto Valstybė</t>
  </si>
  <si>
    <t>Venesuelos Bolivaro Respublika</t>
  </si>
  <si>
    <t>Vengrija</t>
  </si>
  <si>
    <t>Vietnamo Socialistinė Respublika</t>
  </si>
  <si>
    <t>Vokietijos Federacinė Respublika</t>
  </si>
  <si>
    <t>Zambijos Respublika</t>
  </si>
  <si>
    <t>Zimbabvės Respublika</t>
  </si>
  <si>
    <t>Benzinas</t>
  </si>
  <si>
    <t>Kuro sunaudojimo normos apskaičiavimas</t>
  </si>
  <si>
    <r>
      <t>Variklio darbinis tūris, cm</t>
    </r>
    <r>
      <rPr>
        <vertAlign val="superscript"/>
        <sz val="10"/>
        <rFont val="Arial"/>
        <family val="2"/>
        <charset val="186"/>
      </rPr>
      <t>3</t>
    </r>
  </si>
  <si>
    <t>Degalų tipas</t>
  </si>
  <si>
    <t>Sezonas (Vasara: Bal 1 - Spa 31; Žiema: Lap 1 - Kov 31)</t>
  </si>
  <si>
    <t>Kuro sunaudojimo norma, l/100 km</t>
  </si>
  <si>
    <t>Šalis</t>
  </si>
  <si>
    <t>Vilniaus Universitetas</t>
  </si>
  <si>
    <t>Vardas, pavardė</t>
  </si>
  <si>
    <t>LAIKOTARPIS:</t>
  </si>
  <si>
    <t>Nuo</t>
  </si>
  <si>
    <t>Iki</t>
  </si>
  <si>
    <t>Trukmė</t>
  </si>
  <si>
    <t>Data</t>
  </si>
  <si>
    <t>Dok. eil. nr.</t>
  </si>
  <si>
    <t>Išlaidų tipas</t>
  </si>
  <si>
    <t>Kiekis</t>
  </si>
  <si>
    <t>Valiuta</t>
  </si>
  <si>
    <t>Valiutos kursas</t>
  </si>
  <si>
    <t>Iš viso</t>
  </si>
  <si>
    <t>PARAŠAS:</t>
  </si>
  <si>
    <t>Tarpinė suma</t>
  </si>
  <si>
    <t>Avansas</t>
  </si>
  <si>
    <t>Kuro sunaudojimo ataskaita</t>
  </si>
  <si>
    <t>Kuro įsigijimai:</t>
  </si>
  <si>
    <t>Kuro kiekis, litrai</t>
  </si>
  <si>
    <t>Kaina</t>
  </si>
  <si>
    <t>Kuro sunaudojimas:</t>
  </si>
  <si>
    <t>AUTOMOBILIS:</t>
  </si>
  <si>
    <t>Markė, modelis</t>
  </si>
  <si>
    <t>Valstybinis nr.</t>
  </si>
  <si>
    <t>Maršrutas</t>
  </si>
  <si>
    <t>Atstumas, km</t>
  </si>
  <si>
    <t>Sunaudotas kuras</t>
  </si>
  <si>
    <t>Kuro likutis</t>
  </si>
  <si>
    <t>Paskutinė kuro įsigijimo kaina</t>
  </si>
  <si>
    <t>Nepanaudoto kuro suma</t>
  </si>
  <si>
    <t>Išlaidos, iš viso</t>
  </si>
  <si>
    <t>DATA:</t>
  </si>
  <si>
    <t>Žiema</t>
  </si>
  <si>
    <t>Aprašymas (už ką sumokėta ir pagal kokį dokumentą)</t>
  </si>
  <si>
    <t>Suma už vnt.</t>
  </si>
  <si>
    <t>Suma iš viso</t>
  </si>
  <si>
    <t>https://www.lb.lt/lt/pagal-buhalterines-apskaitos-istatyma-formuojami-euro-ir-uzsienio-valiutu-santykiai</t>
  </si>
  <si>
    <t>Užsienio valiutų santykiai</t>
  </si>
  <si>
    <t>1. Komandiruotės pirmos dienos kursu</t>
  </si>
  <si>
    <t>2. Avanso išdavimo dienos kursu, jei jis buvo išmokėtas</t>
  </si>
  <si>
    <t>Išlaidos apmokėtos VU:</t>
  </si>
  <si>
    <t>Išlaidos apmokėtos atskaitingo asmens:</t>
  </si>
  <si>
    <t>Kuro kvito suma</t>
  </si>
  <si>
    <t>Valiutos santykis pasirenkamas:</t>
  </si>
  <si>
    <t>TIKSLAS</t>
  </si>
  <si>
    <t>TIKSLAS:</t>
  </si>
  <si>
    <t>Konferencija. Londonas, Jungtinė Karalystė</t>
  </si>
  <si>
    <t>Vardenis Pavardenis</t>
  </si>
  <si>
    <t>1</t>
  </si>
  <si>
    <t>Dienpinigiai</t>
  </si>
  <si>
    <t>EUR</t>
  </si>
  <si>
    <t>2</t>
  </si>
  <si>
    <t>Lėktuvo bilietai Vilnius-Londonas, Nr. xxx</t>
  </si>
  <si>
    <t>Kelionė</t>
  </si>
  <si>
    <t>3</t>
  </si>
  <si>
    <t>Lėktuvo bilietai Londonas-Vilnius, Nr. xxx</t>
  </si>
  <si>
    <t>GBP</t>
  </si>
  <si>
    <t>4</t>
  </si>
  <si>
    <t>Autobuso bilietas Londono oro uostas-viešbutis</t>
  </si>
  <si>
    <t>Vietinis transportas</t>
  </si>
  <si>
    <t>5</t>
  </si>
  <si>
    <t>Autobuso bilietas į Londo oro uostą</t>
  </si>
  <si>
    <t>6</t>
  </si>
  <si>
    <t>Viešbutis xxx, Nr.12344, 2020.01.02 - 2020.01.06</t>
  </si>
  <si>
    <t>Apgyvendinimas</t>
  </si>
  <si>
    <t>Konferencijos registracijos mokestis</t>
  </si>
  <si>
    <t>Asmens sveikatos draudimas</t>
  </si>
  <si>
    <t>Seminaras. Varšuva, Lenkija</t>
  </si>
  <si>
    <t>Kuro kvitas Nr.123/456</t>
  </si>
  <si>
    <t>Kuras</t>
  </si>
  <si>
    <t>PLN</t>
  </si>
  <si>
    <t>2,3,4</t>
  </si>
  <si>
    <t>xxx</t>
  </si>
  <si>
    <t>Vilnius-Varšuva-Vilnius</t>
  </si>
  <si>
    <t>Vilniaus universitetas</t>
  </si>
  <si>
    <t>Studento kelionės išlaidų ataskaita</t>
  </si>
  <si>
    <t>(Šalis, miestas)</t>
  </si>
  <si>
    <t>Studentas:</t>
  </si>
  <si>
    <t>Fakultetas</t>
  </si>
  <si>
    <t>studijos</t>
  </si>
  <si>
    <t>Kelionės išlaidos pervedamos:</t>
  </si>
  <si>
    <t>Studento a/k</t>
  </si>
  <si>
    <t>Banko sąskaita</t>
  </si>
  <si>
    <t>KELIONĖS IŠL. ATASK. EILUTĖS EIL. NR.</t>
  </si>
  <si>
    <t>STUDENTAS:</t>
  </si>
  <si>
    <t>Studijos</t>
  </si>
  <si>
    <t>Parašas</t>
  </si>
  <si>
    <t>Maistpinigiai/dienpinigiai</t>
  </si>
  <si>
    <t>Kaina valiuta</t>
  </si>
  <si>
    <t>Kaina, Eur</t>
  </si>
  <si>
    <t>Jungtinės Amerikos Valstijos (išskyrus Niujorką)</t>
  </si>
  <si>
    <t>Niujorkas</t>
  </si>
  <si>
    <t>Libijos Valstybė</t>
  </si>
  <si>
    <t>Madagaskaro Respublika</t>
  </si>
  <si>
    <t>Maldyvų Respublika</t>
  </si>
  <si>
    <t>Sakartvelas</t>
  </si>
  <si>
    <t>Šiaurės Makedonijos Respublika</t>
  </si>
  <si>
    <t>Kitos valstybės</t>
  </si>
  <si>
    <t>Dienpinigių dydis  nuo  2023-08-01</t>
  </si>
  <si>
    <t>Asmens kodas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</si>
</sst>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* #,##0.00_);_(&quot;$&quot;* \(#,##0.00\);_(&quot;$&quot;* &quot;-&quot;??_);_(@_)"/>
    <numFmt numFmtId="165" formatCode="#,##0.0000"/>
    <numFmt numFmtId="166" formatCode="_(&quot;€&quot;* #,##0.00_);_(&quot;€&quot;* \(#,##0.00\);_(&quot;€&quot;* &quot;-&quot;??_);_(@_)"/>
    <numFmt numFmtId="167" formatCode="_(\l\t\r* #,##0.00_);_(\l\t\r* \(#,##0.00\);_(\l\t\r* &quot;-&quot;??_);_(@_)"/>
    <numFmt numFmtId="168" formatCode="#,##0.00;;&quot;&quot;"/>
    <numFmt numFmtId="169" formatCode=";;&quot;&quot;"/>
    <numFmt numFmtId="170" formatCode="_(* #,##0.00_);_(* \(#,##0.00\);_(* &quot;-&quot;??_);_(@_)"/>
    <numFmt numFmtId="171" formatCode="yyyy/mm/dd;@"/>
    <numFmt numFmtId="172" formatCode="#,##0.00000"/>
    <numFmt numFmtId="173" formatCode="#,##0.000"/>
    <numFmt numFmtId="174" formatCode="_(&quot;€&quot;* #,##0.000_);_(&quot;€&quot;* \(#,##0.000\);_(&quot;€&quot;* &quot;-&quot;??_);_(@_)"/>
  </numFmts>
  <fonts count="22" x14ac:knownFonts="1"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name val="Arial"/>
      <family val="2"/>
      <charset val="186"/>
    </font>
    <font>
      <sz val="8"/>
      <name val="Tahoma"/>
      <family val="2"/>
    </font>
    <font>
      <sz val="18"/>
      <name val="Tahoma"/>
      <family val="2"/>
    </font>
    <font>
      <sz val="14"/>
      <name val="Tahoma"/>
      <family val="2"/>
    </font>
    <font>
      <sz val="12"/>
      <name val="Tahoma"/>
      <family val="2"/>
    </font>
    <font>
      <sz val="24"/>
      <color theme="4" tint="-0.499984740745262"/>
      <name val="Tahoma"/>
      <family val="2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0" fillId="0" borderId="0"/>
  </cellStyleXfs>
  <cellXfs count="293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1" fillId="2" borderId="8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5" borderId="11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164" fontId="1" fillId="2" borderId="9" xfId="0" applyNumberFormat="1" applyFont="1" applyFill="1" applyBorder="1" applyAlignment="1">
      <alignment horizontal="center"/>
    </xf>
    <xf numFmtId="164" fontId="1" fillId="5" borderId="9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14" fontId="0" fillId="0" borderId="0" xfId="0" applyNumberFormat="1"/>
    <xf numFmtId="0" fontId="9" fillId="0" borderId="0" xfId="0" applyFont="1"/>
    <xf numFmtId="0" fontId="1" fillId="2" borderId="8" xfId="0" applyFont="1" applyFill="1" applyBorder="1" applyAlignment="1">
      <alignment horizontal="left" shrinkToFit="1"/>
    </xf>
    <xf numFmtId="0" fontId="1" fillId="0" borderId="9" xfId="0" applyFont="1" applyBorder="1" applyAlignment="1">
      <alignment horizontal="left" shrinkToFit="1"/>
    </xf>
    <xf numFmtId="0" fontId="1" fillId="2" borderId="9" xfId="0" applyFont="1" applyFill="1" applyBorder="1" applyAlignment="1">
      <alignment horizontal="left" shrinkToFit="1"/>
    </xf>
    <xf numFmtId="0" fontId="1" fillId="5" borderId="9" xfId="0" applyFont="1" applyFill="1" applyBorder="1" applyAlignment="1">
      <alignment horizontal="left" shrinkToFit="1"/>
    </xf>
    <xf numFmtId="0" fontId="1" fillId="2" borderId="10" xfId="0" applyFont="1" applyFill="1" applyBorder="1" applyAlignment="1">
      <alignment horizontal="left" shrinkToFit="1"/>
    </xf>
    <xf numFmtId="4" fontId="1" fillId="0" borderId="9" xfId="0" applyNumberFormat="1" applyFont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Alignment="1"/>
    <xf numFmtId="49" fontId="4" fillId="0" borderId="0" xfId="0" applyNumberFormat="1" applyFont="1" applyBorder="1" applyAlignment="1">
      <alignment horizontal="left"/>
    </xf>
    <xf numFmtId="3" fontId="4" fillId="3" borderId="14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Border="1" applyAlignment="1"/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3" fontId="1" fillId="2" borderId="8" xfId="0" applyNumberFormat="1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5" borderId="0" xfId="0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horizontal="center" wrapText="1"/>
    </xf>
    <xf numFmtId="49" fontId="1" fillId="0" borderId="9" xfId="0" applyNumberFormat="1" applyFont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wrapText="1"/>
    </xf>
    <xf numFmtId="49" fontId="1" fillId="5" borderId="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shrinkToFit="1"/>
    </xf>
    <xf numFmtId="4" fontId="1" fillId="2" borderId="9" xfId="0" applyNumberFormat="1" applyFont="1" applyFill="1" applyBorder="1" applyAlignment="1">
      <alignment horizontal="center" shrinkToFit="1"/>
    </xf>
    <xf numFmtId="166" fontId="1" fillId="3" borderId="0" xfId="0" applyNumberFormat="1" applyFont="1" applyFill="1" applyBorder="1" applyAlignment="1">
      <alignment horizontal="center"/>
    </xf>
    <xf numFmtId="167" fontId="1" fillId="3" borderId="0" xfId="0" applyNumberFormat="1" applyFont="1" applyFill="1" applyBorder="1" applyAlignment="1">
      <alignment horizontal="center"/>
    </xf>
    <xf numFmtId="168" fontId="1" fillId="2" borderId="8" xfId="0" applyNumberFormat="1" applyFont="1" applyFill="1" applyBorder="1" applyAlignment="1">
      <alignment horizontal="center"/>
    </xf>
    <xf numFmtId="168" fontId="1" fillId="0" borderId="9" xfId="0" applyNumberFormat="1" applyFont="1" applyBorder="1" applyAlignment="1">
      <alignment horizontal="center"/>
    </xf>
    <xf numFmtId="168" fontId="1" fillId="2" borderId="9" xfId="0" applyNumberFormat="1" applyFont="1" applyFill="1" applyBorder="1" applyAlignment="1">
      <alignment horizontal="center"/>
    </xf>
    <xf numFmtId="166" fontId="1" fillId="3" borderId="18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167" fontId="1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5" fillId="0" borderId="0" xfId="0" applyFont="1" applyBorder="1" applyAlignment="1">
      <alignment horizontal="right"/>
    </xf>
    <xf numFmtId="4" fontId="4" fillId="0" borderId="15" xfId="0" applyNumberFormat="1" applyFont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70" fontId="1" fillId="0" borderId="0" xfId="0" applyNumberFormat="1" applyFont="1" applyFill="1" applyBorder="1" applyAlignment="1">
      <alignment horizontal="center"/>
    </xf>
    <xf numFmtId="171" fontId="4" fillId="0" borderId="2" xfId="0" applyNumberFormat="1" applyFont="1" applyFill="1" applyBorder="1" applyAlignment="1">
      <alignment horizontal="left"/>
    </xf>
    <xf numFmtId="171" fontId="1" fillId="2" borderId="3" xfId="0" applyNumberFormat="1" applyFont="1" applyFill="1" applyBorder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71" fontId="1" fillId="5" borderId="1" xfId="0" applyNumberFormat="1" applyFont="1" applyFill="1" applyBorder="1" applyAlignment="1">
      <alignment horizontal="center"/>
    </xf>
    <xf numFmtId="171" fontId="1" fillId="2" borderId="5" xfId="0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/>
    <xf numFmtId="4" fontId="0" fillId="0" borderId="0" xfId="0" applyNumberFormat="1"/>
    <xf numFmtId="4" fontId="0" fillId="0" borderId="0" xfId="0" applyNumberFormat="1" applyFill="1"/>
    <xf numFmtId="49" fontId="4" fillId="0" borderId="15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172" fontId="1" fillId="2" borderId="8" xfId="0" applyNumberFormat="1" applyFont="1" applyFill="1" applyBorder="1" applyAlignment="1">
      <alignment horizontal="center"/>
    </xf>
    <xf numFmtId="172" fontId="1" fillId="0" borderId="9" xfId="0" applyNumberFormat="1" applyFont="1" applyBorder="1" applyAlignment="1">
      <alignment horizontal="center"/>
    </xf>
    <xf numFmtId="172" fontId="1" fillId="2" borderId="9" xfId="0" applyNumberFormat="1" applyFont="1" applyFill="1" applyBorder="1" applyAlignment="1">
      <alignment horizontal="center"/>
    </xf>
    <xf numFmtId="172" fontId="1" fillId="5" borderId="9" xfId="0" applyNumberFormat="1" applyFont="1" applyFill="1" applyBorder="1" applyAlignment="1">
      <alignment horizontal="center"/>
    </xf>
    <xf numFmtId="172" fontId="1" fillId="2" borderId="10" xfId="0" applyNumberFormat="1" applyFont="1" applyFill="1" applyBorder="1" applyAlignment="1">
      <alignment horizontal="center"/>
    </xf>
    <xf numFmtId="0" fontId="18" fillId="0" borderId="0" xfId="1"/>
    <xf numFmtId="173" fontId="1" fillId="0" borderId="9" xfId="0" applyNumberFormat="1" applyFont="1" applyBorder="1" applyAlignment="1">
      <alignment horizontal="center"/>
    </xf>
    <xf numFmtId="173" fontId="1" fillId="2" borderId="9" xfId="0" applyNumberFormat="1" applyFont="1" applyFill="1" applyBorder="1" applyAlignment="1">
      <alignment horizontal="center"/>
    </xf>
    <xf numFmtId="173" fontId="1" fillId="5" borderId="9" xfId="0" applyNumberFormat="1" applyFont="1" applyFill="1" applyBorder="1" applyAlignment="1">
      <alignment horizontal="center"/>
    </xf>
    <xf numFmtId="0" fontId="16" fillId="9" borderId="0" xfId="0" applyFont="1" applyFill="1"/>
    <xf numFmtId="0" fontId="0" fillId="0" borderId="0" xfId="0" applyBorder="1" applyAlignment="1">
      <alignment horizontal="center" vertical="center" wrapText="1"/>
    </xf>
    <xf numFmtId="0" fontId="1" fillId="10" borderId="9" xfId="0" applyFont="1" applyFill="1" applyBorder="1" applyAlignment="1">
      <alignment horizontal="left" shrinkToFit="1"/>
    </xf>
    <xf numFmtId="4" fontId="1" fillId="5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shrinkToFit="1"/>
    </xf>
    <xf numFmtId="174" fontId="1" fillId="3" borderId="0" xfId="0" applyNumberFormat="1" applyFont="1" applyFill="1" applyBorder="1" applyAlignment="1">
      <alignment horizontal="center"/>
    </xf>
    <xf numFmtId="3" fontId="0" fillId="8" borderId="0" xfId="0" applyNumberFormat="1" applyFill="1" applyAlignment="1" applyProtection="1">
      <alignment horizontal="right"/>
      <protection locked="0"/>
    </xf>
    <xf numFmtId="0" fontId="0" fillId="8" borderId="0" xfId="0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166" fontId="1" fillId="3" borderId="4" xfId="0" applyNumberFormat="1" applyFont="1" applyFill="1" applyBorder="1" applyAlignment="1" applyProtection="1">
      <alignment horizontal="center"/>
    </xf>
    <xf numFmtId="166" fontId="1" fillId="3" borderId="18" xfId="0" applyNumberFormat="1" applyFont="1" applyFill="1" applyBorder="1" applyAlignment="1" applyProtection="1">
      <alignment horizontal="center"/>
    </xf>
    <xf numFmtId="4" fontId="9" fillId="7" borderId="0" xfId="0" applyNumberFormat="1" applyFont="1" applyFill="1" applyProtection="1"/>
    <xf numFmtId="171" fontId="1" fillId="0" borderId="1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 wrapText="1"/>
      <protection locked="0"/>
    </xf>
    <xf numFmtId="4" fontId="1" fillId="0" borderId="9" xfId="0" applyNumberFormat="1" applyFont="1" applyBorder="1" applyAlignment="1" applyProtection="1">
      <alignment horizontal="center" shrinkToFit="1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165" fontId="1" fillId="0" borderId="9" xfId="0" applyNumberFormat="1" applyFont="1" applyBorder="1" applyAlignment="1" applyProtection="1">
      <alignment horizontal="center"/>
      <protection locked="0"/>
    </xf>
    <xf numFmtId="4" fontId="1" fillId="0" borderId="9" xfId="0" applyNumberFormat="1" applyFont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0" borderId="9" xfId="0" applyNumberFormat="1" applyFont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171" fontId="4" fillId="0" borderId="2" xfId="0" applyNumberFormat="1" applyFont="1" applyFill="1" applyBorder="1" applyAlignment="1" applyProtection="1">
      <alignment horizontal="left"/>
      <protection locked="0"/>
    </xf>
    <xf numFmtId="3" fontId="4" fillId="3" borderId="14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5" xfId="0" applyFont="1" applyBorder="1" applyAlignment="1" applyProtection="1">
      <alignment horizontal="center"/>
      <protection locked="0"/>
    </xf>
    <xf numFmtId="14" fontId="1" fillId="0" borderId="16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49" fontId="4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4" fontId="4" fillId="0" borderId="15" xfId="0" applyNumberFormat="1" applyFont="1" applyBorder="1" applyAlignment="1" applyProtection="1">
      <alignment horizontal="center"/>
      <protection locked="0"/>
    </xf>
    <xf numFmtId="4" fontId="1" fillId="11" borderId="8" xfId="0" applyNumberFormat="1" applyFont="1" applyFill="1" applyBorder="1" applyAlignment="1" applyProtection="1">
      <alignment horizontal="center"/>
      <protection locked="0"/>
    </xf>
    <xf numFmtId="171" fontId="1" fillId="11" borderId="3" xfId="0" applyNumberFormat="1" applyFont="1" applyFill="1" applyBorder="1" applyAlignment="1" applyProtection="1">
      <alignment horizontal="center"/>
      <protection locked="0"/>
    </xf>
    <xf numFmtId="49" fontId="1" fillId="11" borderId="8" xfId="0" applyNumberFormat="1" applyFont="1" applyFill="1" applyBorder="1" applyAlignment="1" applyProtection="1">
      <alignment horizontal="center" wrapText="1"/>
      <protection locked="0"/>
    </xf>
    <xf numFmtId="164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71" fontId="1" fillId="11" borderId="1" xfId="0" applyNumberFormat="1" applyFont="1" applyFill="1" applyBorder="1" applyAlignment="1" applyProtection="1">
      <alignment horizontal="center"/>
      <protection locked="0"/>
    </xf>
    <xf numFmtId="49" fontId="1" fillId="11" borderId="9" xfId="0" applyNumberFormat="1" applyFont="1" applyFill="1" applyBorder="1" applyAlignment="1" applyProtection="1">
      <alignment horizontal="center" wrapText="1"/>
      <protection locked="0"/>
    </xf>
    <xf numFmtId="4" fontId="1" fillId="11" borderId="9" xfId="0" applyNumberFormat="1" applyFont="1" applyFill="1" applyBorder="1" applyAlignment="1" applyProtection="1">
      <alignment horizontal="center" shrinkToFit="1"/>
      <protection locked="0"/>
    </xf>
    <xf numFmtId="164" fontId="1" fillId="11" borderId="9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/>
      <protection locked="0"/>
    </xf>
    <xf numFmtId="4" fontId="1" fillId="11" borderId="9" xfId="0" applyNumberFormat="1" applyFont="1" applyFill="1" applyBorder="1" applyAlignment="1" applyProtection="1">
      <alignment horizontal="center"/>
      <protection locked="0"/>
    </xf>
    <xf numFmtId="171" fontId="4" fillId="0" borderId="2" xfId="0" applyNumberFormat="1" applyFont="1" applyFill="1" applyBorder="1" applyAlignment="1" applyProtection="1">
      <alignment horizontal="left"/>
    </xf>
    <xf numFmtId="0" fontId="0" fillId="0" borderId="15" xfId="0" applyBorder="1"/>
    <xf numFmtId="0" fontId="0" fillId="0" borderId="16" xfId="0" applyBorder="1"/>
    <xf numFmtId="0" fontId="0" fillId="5" borderId="0" xfId="0" applyFill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0" borderId="0" xfId="0" applyFont="1" applyBorder="1" applyProtection="1"/>
    <xf numFmtId="0" fontId="1" fillId="0" borderId="0" xfId="0" applyFont="1" applyProtection="1"/>
    <xf numFmtId="14" fontId="1" fillId="0" borderId="0" xfId="0" applyNumberFormat="1" applyFont="1" applyBorder="1" applyAlignment="1" applyProtection="1"/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4" fontId="0" fillId="0" borderId="0" xfId="0" applyNumberFormat="1" applyProtection="1"/>
    <xf numFmtId="0" fontId="9" fillId="0" borderId="0" xfId="0" applyFont="1" applyProtection="1"/>
    <xf numFmtId="166" fontId="1" fillId="3" borderId="27" xfId="0" applyNumberFormat="1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71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 wrapText="1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72" fontId="1" fillId="2" borderId="8" xfId="0" applyNumberFormat="1" applyFont="1" applyFill="1" applyBorder="1" applyAlignment="1" applyProtection="1">
      <alignment horizontal="center"/>
      <protection locked="0"/>
    </xf>
    <xf numFmtId="166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shrinkToFit="1"/>
      <protection locked="0"/>
    </xf>
    <xf numFmtId="0" fontId="1" fillId="2" borderId="9" xfId="0" applyFont="1" applyFill="1" applyBorder="1" applyAlignment="1" applyProtection="1">
      <alignment horizontal="left" shrinkToFit="1"/>
      <protection locked="0"/>
    </xf>
    <xf numFmtId="173" fontId="1" fillId="0" borderId="9" xfId="0" applyNumberFormat="1" applyFont="1" applyBorder="1" applyAlignment="1" applyProtection="1">
      <alignment horizontal="center" shrinkToFit="1"/>
      <protection locked="0"/>
    </xf>
    <xf numFmtId="171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 wrapText="1"/>
      <protection locked="0"/>
    </xf>
    <xf numFmtId="171" fontId="1" fillId="5" borderId="1" xfId="0" applyNumberFormat="1" applyFont="1" applyFill="1" applyBorder="1" applyAlignment="1" applyProtection="1">
      <alignment horizontal="center"/>
      <protection locked="0"/>
    </xf>
    <xf numFmtId="49" fontId="1" fillId="5" borderId="9" xfId="0" applyNumberFormat="1" applyFont="1" applyFill="1" applyBorder="1" applyAlignment="1" applyProtection="1">
      <alignment horizontal="center" wrapText="1"/>
      <protection locked="0"/>
    </xf>
    <xf numFmtId="0" fontId="1" fillId="5" borderId="9" xfId="0" applyFont="1" applyFill="1" applyBorder="1" applyAlignment="1" applyProtection="1">
      <alignment horizontal="left" shrinkToFit="1"/>
      <protection locked="0"/>
    </xf>
    <xf numFmtId="171" fontId="1" fillId="2" borderId="28" xfId="0" applyNumberFormat="1" applyFont="1" applyFill="1" applyBorder="1" applyAlignment="1" applyProtection="1">
      <alignment horizontal="center"/>
      <protection locked="0"/>
    </xf>
    <xf numFmtId="49" fontId="1" fillId="2" borderId="29" xfId="0" applyNumberFormat="1" applyFont="1" applyFill="1" applyBorder="1" applyAlignment="1" applyProtection="1">
      <alignment horizontal="center" wrapText="1"/>
      <protection locked="0"/>
    </xf>
    <xf numFmtId="0" fontId="1" fillId="2" borderId="29" xfId="0" applyFont="1" applyFill="1" applyBorder="1" applyAlignment="1" applyProtection="1">
      <alignment horizontal="left" shrinkToFit="1"/>
      <protection locked="0"/>
    </xf>
    <xf numFmtId="173" fontId="1" fillId="0" borderId="30" xfId="0" applyNumberFormat="1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66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1" applyProtection="1">
      <protection locked="0"/>
    </xf>
    <xf numFmtId="0" fontId="7" fillId="0" borderId="0" xfId="0" applyFont="1" applyBorder="1" applyAlignment="1" applyProtection="1">
      <alignment horizontal="left" vertical="top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left" shrinkToFit="1"/>
    </xf>
    <xf numFmtId="0" fontId="1" fillId="2" borderId="9" xfId="0" applyFont="1" applyFill="1" applyBorder="1" applyAlignment="1" applyProtection="1">
      <alignment horizontal="left" shrinkToFit="1"/>
    </xf>
    <xf numFmtId="168" fontId="1" fillId="2" borderId="8" xfId="0" applyNumberFormat="1" applyFont="1" applyFill="1" applyBorder="1" applyAlignment="1" applyProtection="1">
      <alignment horizontal="center"/>
    </xf>
    <xf numFmtId="167" fontId="1" fillId="3" borderId="0" xfId="0" applyNumberFormat="1" applyFont="1" applyFill="1" applyBorder="1" applyAlignment="1" applyProtection="1">
      <alignment horizontal="center"/>
    </xf>
    <xf numFmtId="164" fontId="1" fillId="2" borderId="29" xfId="0" applyNumberFormat="1" applyFont="1" applyFill="1" applyBorder="1" applyAlignment="1" applyProtection="1">
      <alignment horizontal="center"/>
      <protection locked="0"/>
    </xf>
    <xf numFmtId="169" fontId="4" fillId="0" borderId="0" xfId="0" applyNumberFormat="1" applyFont="1" applyBorder="1" applyAlignment="1" applyProtection="1">
      <alignment horizontal="left"/>
      <protection locked="0"/>
    </xf>
    <xf numFmtId="0" fontId="2" fillId="6" borderId="6" xfId="0" applyFont="1" applyFill="1" applyBorder="1" applyAlignment="1">
      <alignment horizontal="center" vertical="center" wrapText="1"/>
    </xf>
    <xf numFmtId="165" fontId="1" fillId="11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>
      <alignment horizontal="center"/>
    </xf>
    <xf numFmtId="165" fontId="1" fillId="11" borderId="9" xfId="0" applyNumberFormat="1" applyFont="1" applyFill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center"/>
    </xf>
    <xf numFmtId="167" fontId="1" fillId="0" borderId="0" xfId="0" applyNumberFormat="1" applyFont="1" applyFill="1" applyBorder="1" applyAlignment="1" applyProtection="1">
      <alignment horizontal="center"/>
    </xf>
    <xf numFmtId="170" fontId="1" fillId="0" borderId="0" xfId="0" applyNumberFormat="1" applyFont="1" applyFill="1" applyBorder="1" applyAlignment="1" applyProtection="1">
      <alignment horizontal="center"/>
    </xf>
    <xf numFmtId="166" fontId="1" fillId="3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center"/>
    </xf>
    <xf numFmtId="168" fontId="1" fillId="0" borderId="8" xfId="0" applyNumberFormat="1" applyFont="1" applyFill="1" applyBorder="1" applyAlignment="1" applyProtection="1">
      <alignment horizontal="center"/>
    </xf>
    <xf numFmtId="0" fontId="16" fillId="7" borderId="0" xfId="0" applyFont="1" applyFill="1" applyAlignment="1">
      <alignment horizontal="center"/>
    </xf>
    <xf numFmtId="0" fontId="19" fillId="0" borderId="0" xfId="2" applyFont="1" applyFill="1" applyBorder="1" applyAlignment="1">
      <alignment horizontal="center" vertical="center" wrapText="1"/>
    </xf>
    <xf numFmtId="0" fontId="9" fillId="9" borderId="0" xfId="0" applyFont="1" applyFill="1"/>
    <xf numFmtId="0" fontId="9" fillId="7" borderId="0" xfId="0" applyFont="1" applyFill="1"/>
    <xf numFmtId="0" fontId="19" fillId="0" borderId="26" xfId="0" applyFont="1" applyBorder="1" applyAlignment="1">
      <alignment horizontal="left" vertical="center" wrapText="1" indent="1"/>
    </xf>
    <xf numFmtId="0" fontId="21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left" vertical="center" wrapText="1" indent="1"/>
    </xf>
    <xf numFmtId="0" fontId="19" fillId="12" borderId="0" xfId="0" applyFont="1" applyFill="1" applyBorder="1" applyAlignment="1">
      <alignment horizontal="center" vertical="center" wrapText="1"/>
    </xf>
    <xf numFmtId="0" fontId="21" fillId="12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shrinkToFit="1"/>
      <protection locked="0"/>
    </xf>
    <xf numFmtId="49" fontId="1" fillId="2" borderId="17" xfId="0" applyNumberFormat="1" applyFont="1" applyFill="1" applyBorder="1" applyAlignment="1" applyProtection="1">
      <alignment horizontal="left" shrinkToFit="1"/>
      <protection locked="0"/>
    </xf>
    <xf numFmtId="49" fontId="1" fillId="2" borderId="25" xfId="0" applyNumberFormat="1" applyFont="1" applyFill="1" applyBorder="1" applyAlignment="1" applyProtection="1">
      <alignment horizontal="left" shrinkToFit="1"/>
      <protection locked="0"/>
    </xf>
    <xf numFmtId="49" fontId="1" fillId="0" borderId="1" xfId="0" applyNumberFormat="1" applyFont="1" applyBorder="1" applyAlignment="1" applyProtection="1">
      <alignment horizontal="left" shrinkToFit="1"/>
      <protection locked="0"/>
    </xf>
    <xf numFmtId="49" fontId="1" fillId="0" borderId="17" xfId="0" applyNumberFormat="1" applyFont="1" applyBorder="1" applyAlignment="1" applyProtection="1">
      <alignment horizontal="left" shrinkToFit="1"/>
      <protection locked="0"/>
    </xf>
    <xf numFmtId="49" fontId="1" fillId="0" borderId="25" xfId="0" applyNumberFormat="1" applyFont="1" applyBorder="1" applyAlignment="1" applyProtection="1">
      <alignment horizontal="left" shrinkToFit="1"/>
      <protection locked="0"/>
    </xf>
    <xf numFmtId="169" fontId="4" fillId="0" borderId="15" xfId="0" applyNumberFormat="1" applyFont="1" applyBorder="1" applyAlignment="1" applyProtection="1">
      <alignment horizontal="left"/>
      <protection locked="0"/>
    </xf>
    <xf numFmtId="49" fontId="1" fillId="2" borderId="22" xfId="0" applyNumberFormat="1" applyFont="1" applyFill="1" applyBorder="1" applyAlignment="1" applyProtection="1">
      <alignment horizontal="left" shrinkToFit="1"/>
      <protection locked="0"/>
    </xf>
    <xf numFmtId="49" fontId="1" fillId="2" borderId="23" xfId="0" applyNumberFormat="1" applyFont="1" applyFill="1" applyBorder="1" applyAlignment="1" applyProtection="1">
      <alignment horizontal="left" shrinkToFit="1"/>
      <protection locked="0"/>
    </xf>
    <xf numFmtId="49" fontId="1" fillId="2" borderId="24" xfId="0" applyNumberFormat="1" applyFont="1" applyFill="1" applyBorder="1" applyAlignment="1" applyProtection="1">
      <alignment horizontal="left" shrinkToFit="1"/>
      <protection locked="0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169" fontId="4" fillId="0" borderId="15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shrinkToFit="1"/>
    </xf>
    <xf numFmtId="49" fontId="1" fillId="0" borderId="17" xfId="0" applyNumberFormat="1" applyFont="1" applyBorder="1" applyAlignment="1">
      <alignment horizontal="left" shrinkToFit="1"/>
    </xf>
    <xf numFmtId="49" fontId="1" fillId="0" borderId="25" xfId="0" applyNumberFormat="1" applyFont="1" applyBorder="1" applyAlignment="1">
      <alignment horizontal="left" shrinkToFit="1"/>
    </xf>
    <xf numFmtId="49" fontId="1" fillId="2" borderId="1" xfId="0" applyNumberFormat="1" applyFont="1" applyFill="1" applyBorder="1" applyAlignment="1">
      <alignment horizontal="left" shrinkToFit="1"/>
    </xf>
    <xf numFmtId="49" fontId="1" fillId="2" borderId="17" xfId="0" applyNumberFormat="1" applyFont="1" applyFill="1" applyBorder="1" applyAlignment="1">
      <alignment horizontal="left" shrinkToFit="1"/>
    </xf>
    <xf numFmtId="49" fontId="1" fillId="2" borderId="25" xfId="0" applyNumberFormat="1" applyFont="1" applyFill="1" applyBorder="1" applyAlignment="1">
      <alignment horizontal="left" shrinkToFit="1"/>
    </xf>
    <xf numFmtId="49" fontId="1" fillId="2" borderId="22" xfId="0" applyNumberFormat="1" applyFont="1" applyFill="1" applyBorder="1" applyAlignment="1">
      <alignment horizontal="left" shrinkToFit="1"/>
    </xf>
    <xf numFmtId="49" fontId="1" fillId="2" borderId="23" xfId="0" applyNumberFormat="1" applyFont="1" applyFill="1" applyBorder="1" applyAlignment="1">
      <alignment horizontal="left" shrinkToFit="1"/>
    </xf>
    <xf numFmtId="49" fontId="1" fillId="2" borderId="24" xfId="0" applyNumberFormat="1" applyFont="1" applyFill="1" applyBorder="1" applyAlignment="1">
      <alignment horizontal="left" shrinkToFit="1"/>
    </xf>
  </cellXfs>
  <cellStyles count="3">
    <cellStyle name="Hyperlink" xfId="1" builtinId="8"/>
    <cellStyle name="Įprastas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b.lt/lt/pagal-buhalterines-apskaitos-istatyma-formuojami-euro-ir-uzsienio-valiutu-santyki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1"/>
  <sheetViews>
    <sheetView showGridLines="0" tabSelected="1" zoomScaleNormal="100" workbookViewId="0">
      <selection activeCell="D34" sqref="D34"/>
    </sheetView>
  </sheetViews>
  <sheetFormatPr defaultRowHeight="12.75" x14ac:dyDescent="0.2"/>
  <cols>
    <col min="1" max="1" width="1.42578125" style="179" customWidth="1"/>
    <col min="2" max="2" width="14.140625" style="179" customWidth="1"/>
    <col min="3" max="3" width="6.5703125" style="179" customWidth="1"/>
    <col min="4" max="4" width="54" style="179" customWidth="1"/>
    <col min="5" max="5" width="15.42578125" style="179" bestFit="1" customWidth="1"/>
    <col min="6" max="6" width="10" style="179" customWidth="1"/>
    <col min="7" max="7" width="11.140625" style="179" customWidth="1"/>
    <col min="8" max="8" width="9.140625" style="179" customWidth="1"/>
    <col min="9" max="9" width="10.85546875" style="179" customWidth="1"/>
    <col min="10" max="10" width="22.28515625" style="179" customWidth="1"/>
    <col min="11" max="16384" width="9.140625" style="179"/>
  </cols>
  <sheetData>
    <row r="1" spans="1:11" s="177" customFormat="1" ht="16.5" customHeight="1" x14ac:dyDescent="0.2">
      <c r="B1" s="188"/>
      <c r="C1" s="188"/>
      <c r="D1" s="188"/>
      <c r="E1" s="189"/>
      <c r="F1" s="190" t="s">
        <v>224</v>
      </c>
      <c r="G1" s="188"/>
      <c r="H1" s="189"/>
      <c r="I1" s="191"/>
      <c r="J1" s="192"/>
      <c r="K1" s="178"/>
    </row>
    <row r="2" spans="1:11" ht="33.75" customHeight="1" x14ac:dyDescent="0.2">
      <c r="B2" s="232" t="s">
        <v>225</v>
      </c>
      <c r="C2" s="232"/>
      <c r="D2" s="232"/>
      <c r="E2" s="194"/>
      <c r="F2" s="193"/>
      <c r="G2" s="193"/>
      <c r="H2" s="193"/>
      <c r="I2" s="191"/>
      <c r="J2" s="192"/>
      <c r="K2" s="180"/>
    </row>
    <row r="3" spans="1:11" ht="30" customHeight="1" x14ac:dyDescent="0.2">
      <c r="B3" s="195"/>
      <c r="C3" s="193"/>
      <c r="D3" s="193"/>
      <c r="E3" s="193"/>
      <c r="F3" s="193"/>
      <c r="G3" s="193"/>
      <c r="H3" s="193"/>
      <c r="I3" s="196"/>
      <c r="J3" s="197"/>
      <c r="K3" s="180"/>
    </row>
    <row r="4" spans="1:11" ht="17.100000000000001" customHeight="1" x14ac:dyDescent="0.2">
      <c r="B4" s="198" t="s">
        <v>194</v>
      </c>
      <c r="C4" s="265"/>
      <c r="D4" s="265"/>
      <c r="E4" s="144"/>
      <c r="F4" s="145"/>
      <c r="G4" s="199"/>
      <c r="H4" s="146" t="s">
        <v>152</v>
      </c>
      <c r="I4" s="157" t="s">
        <v>153</v>
      </c>
      <c r="J4" s="142"/>
      <c r="K4" s="181"/>
    </row>
    <row r="5" spans="1:11" ht="17.100000000000001" customHeight="1" x14ac:dyDescent="0.2">
      <c r="B5" s="151"/>
      <c r="C5" s="147" t="s">
        <v>226</v>
      </c>
      <c r="D5" s="147"/>
      <c r="E5" s="148"/>
      <c r="F5" s="148"/>
      <c r="G5" s="148"/>
      <c r="H5" s="149"/>
      <c r="I5" s="157" t="s">
        <v>154</v>
      </c>
      <c r="J5" s="142"/>
      <c r="K5" s="181"/>
    </row>
    <row r="6" spans="1:11" ht="17.100000000000001" customHeight="1" x14ac:dyDescent="0.2">
      <c r="B6" s="198" t="s">
        <v>227</v>
      </c>
      <c r="C6" s="150"/>
      <c r="D6" s="151"/>
      <c r="E6" s="144"/>
      <c r="F6" s="148"/>
      <c r="G6" s="145"/>
      <c r="H6" s="149"/>
      <c r="I6" s="157" t="s">
        <v>155</v>
      </c>
      <c r="J6" s="143">
        <f>J5-J4+1</f>
        <v>1</v>
      </c>
      <c r="K6" s="181"/>
    </row>
    <row r="7" spans="1:11" ht="16.5" customHeight="1" x14ac:dyDescent="0.2">
      <c r="B7" s="200" t="s">
        <v>151</v>
      </c>
      <c r="C7" s="265"/>
      <c r="D7" s="265"/>
      <c r="E7" s="152" t="s">
        <v>229</v>
      </c>
      <c r="F7" s="265"/>
      <c r="G7" s="265"/>
      <c r="H7" s="265"/>
      <c r="I7" s="151"/>
      <c r="J7" s="159"/>
      <c r="K7" s="182"/>
    </row>
    <row r="8" spans="1:11" ht="17.100000000000001" customHeight="1" x14ac:dyDescent="0.2">
      <c r="B8" s="200" t="s">
        <v>228</v>
      </c>
      <c r="C8" s="265"/>
      <c r="D8" s="265"/>
      <c r="E8" s="149"/>
      <c r="F8" s="266"/>
      <c r="G8" s="266"/>
      <c r="H8" s="266"/>
      <c r="I8" s="200"/>
      <c r="J8" s="159"/>
      <c r="K8" s="182"/>
    </row>
    <row r="9" spans="1:11" ht="17.100000000000001" customHeight="1" x14ac:dyDescent="0.2">
      <c r="B9" s="201"/>
      <c r="C9" s="201"/>
      <c r="D9" s="201"/>
      <c r="E9" s="202"/>
      <c r="F9" s="202"/>
      <c r="G9" s="202"/>
      <c r="H9" s="201"/>
      <c r="I9" s="201"/>
      <c r="J9" s="202"/>
      <c r="K9" s="181"/>
    </row>
    <row r="10" spans="1:11" s="183" customFormat="1" ht="27" customHeight="1" x14ac:dyDescent="0.2">
      <c r="B10" s="233" t="s">
        <v>156</v>
      </c>
      <c r="C10" s="234" t="s">
        <v>157</v>
      </c>
      <c r="D10" s="234" t="s">
        <v>183</v>
      </c>
      <c r="E10" s="234" t="s">
        <v>158</v>
      </c>
      <c r="F10" s="234" t="s">
        <v>159</v>
      </c>
      <c r="G10" s="234" t="s">
        <v>184</v>
      </c>
      <c r="H10" s="234" t="s">
        <v>160</v>
      </c>
      <c r="I10" s="234" t="s">
        <v>161</v>
      </c>
      <c r="J10" s="235" t="s">
        <v>185</v>
      </c>
      <c r="K10" s="184"/>
    </row>
    <row r="11" spans="1:11" ht="17.100000000000001" customHeight="1" x14ac:dyDescent="0.2">
      <c r="A11" s="185"/>
      <c r="B11" s="203"/>
      <c r="C11" s="204"/>
      <c r="D11" s="236" t="s">
        <v>191</v>
      </c>
      <c r="E11" s="205"/>
      <c r="F11" s="139"/>
      <c r="G11" s="206"/>
      <c r="H11" s="207"/>
      <c r="I11" s="208"/>
      <c r="J11" s="209"/>
      <c r="K11" s="181"/>
    </row>
    <row r="12" spans="1:11" ht="17.100000000000001" customHeight="1" x14ac:dyDescent="0.2">
      <c r="B12" s="133"/>
      <c r="C12" s="134"/>
      <c r="D12" s="210"/>
      <c r="E12" s="211"/>
      <c r="F12" s="212"/>
      <c r="G12" s="212"/>
      <c r="H12" s="212"/>
      <c r="I12" s="212"/>
      <c r="J12" s="130">
        <f t="shared" ref="J12:J31" si="0">IFERROR(IF(F12="",1,F12)*G12/I12,0)</f>
        <v>0</v>
      </c>
      <c r="K12" s="181"/>
    </row>
    <row r="13" spans="1:11" ht="17.100000000000001" customHeight="1" x14ac:dyDescent="0.2">
      <c r="B13" s="213"/>
      <c r="C13" s="214"/>
      <c r="D13" s="211"/>
      <c r="E13" s="211"/>
      <c r="F13" s="212"/>
      <c r="G13" s="212"/>
      <c r="H13" s="212"/>
      <c r="I13" s="212"/>
      <c r="J13" s="130">
        <f t="shared" si="0"/>
        <v>0</v>
      </c>
      <c r="K13" s="181"/>
    </row>
    <row r="14" spans="1:11" ht="17.100000000000001" customHeight="1" x14ac:dyDescent="0.2">
      <c r="B14" s="133"/>
      <c r="C14" s="134"/>
      <c r="D14" s="210"/>
      <c r="E14" s="211"/>
      <c r="F14" s="212"/>
      <c r="G14" s="212"/>
      <c r="H14" s="212"/>
      <c r="I14" s="212" t="str">
        <f t="shared" ref="I14:I31" si="1">IF(LOWER(H14)="eur",1,"")</f>
        <v/>
      </c>
      <c r="J14" s="130">
        <f t="shared" si="0"/>
        <v>0</v>
      </c>
      <c r="K14" s="181"/>
    </row>
    <row r="15" spans="1:11" ht="17.100000000000001" customHeight="1" x14ac:dyDescent="0.2">
      <c r="B15" s="213"/>
      <c r="C15" s="214"/>
      <c r="D15" s="211"/>
      <c r="E15" s="211"/>
      <c r="F15" s="212"/>
      <c r="G15" s="212"/>
      <c r="H15" s="212"/>
      <c r="I15" s="212" t="str">
        <f t="shared" si="1"/>
        <v/>
      </c>
      <c r="J15" s="130">
        <f t="shared" si="0"/>
        <v>0</v>
      </c>
      <c r="K15" s="181"/>
    </row>
    <row r="16" spans="1:11" ht="17.100000000000001" customHeight="1" x14ac:dyDescent="0.2">
      <c r="B16" s="133"/>
      <c r="C16" s="134"/>
      <c r="D16" s="210"/>
      <c r="E16" s="211"/>
      <c r="F16" s="212"/>
      <c r="G16" s="212"/>
      <c r="H16" s="212"/>
      <c r="I16" s="212" t="str">
        <f t="shared" si="1"/>
        <v/>
      </c>
      <c r="J16" s="130">
        <f t="shared" si="0"/>
        <v>0</v>
      </c>
      <c r="K16" s="181"/>
    </row>
    <row r="17" spans="2:14" ht="17.100000000000001" customHeight="1" x14ac:dyDescent="0.2">
      <c r="B17" s="213"/>
      <c r="C17" s="214"/>
      <c r="D17" s="211"/>
      <c r="E17" s="211"/>
      <c r="F17" s="212"/>
      <c r="G17" s="212"/>
      <c r="H17" s="212"/>
      <c r="I17" s="212" t="str">
        <f t="shared" si="1"/>
        <v/>
      </c>
      <c r="J17" s="130">
        <f t="shared" si="0"/>
        <v>0</v>
      </c>
      <c r="K17" s="181"/>
    </row>
    <row r="18" spans="2:14" ht="17.100000000000001" customHeight="1" x14ac:dyDescent="0.2">
      <c r="B18" s="133"/>
      <c r="C18" s="134"/>
      <c r="D18" s="210"/>
      <c r="E18" s="211"/>
      <c r="F18" s="212"/>
      <c r="G18" s="212"/>
      <c r="H18" s="212"/>
      <c r="I18" s="212" t="str">
        <f t="shared" si="1"/>
        <v/>
      </c>
      <c r="J18" s="130">
        <f t="shared" si="0"/>
        <v>0</v>
      </c>
      <c r="K18" s="181"/>
    </row>
    <row r="19" spans="2:14" ht="17.100000000000001" customHeight="1" x14ac:dyDescent="0.2">
      <c r="B19" s="213"/>
      <c r="C19" s="214"/>
      <c r="D19" s="211"/>
      <c r="E19" s="211"/>
      <c r="F19" s="212"/>
      <c r="G19" s="212"/>
      <c r="H19" s="212"/>
      <c r="I19" s="212" t="str">
        <f t="shared" si="1"/>
        <v/>
      </c>
      <c r="J19" s="130">
        <f t="shared" si="0"/>
        <v>0</v>
      </c>
      <c r="K19" s="181"/>
    </row>
    <row r="20" spans="2:14" ht="17.100000000000001" customHeight="1" x14ac:dyDescent="0.2">
      <c r="B20" s="133"/>
      <c r="C20" s="134"/>
      <c r="D20" s="210"/>
      <c r="E20" s="211"/>
      <c r="F20" s="212"/>
      <c r="G20" s="212"/>
      <c r="H20" s="212"/>
      <c r="I20" s="212" t="str">
        <f t="shared" si="1"/>
        <v/>
      </c>
      <c r="J20" s="130">
        <f t="shared" si="0"/>
        <v>0</v>
      </c>
      <c r="K20" s="181"/>
    </row>
    <row r="21" spans="2:14" ht="17.100000000000001" customHeight="1" x14ac:dyDescent="0.2">
      <c r="B21" s="213"/>
      <c r="C21" s="214"/>
      <c r="D21" s="211"/>
      <c r="E21" s="211"/>
      <c r="F21" s="212"/>
      <c r="G21" s="212"/>
      <c r="H21" s="212"/>
      <c r="I21" s="212" t="str">
        <f t="shared" si="1"/>
        <v/>
      </c>
      <c r="J21" s="130">
        <f t="shared" si="0"/>
        <v>0</v>
      </c>
      <c r="K21" s="181"/>
    </row>
    <row r="22" spans="2:14" ht="17.100000000000001" customHeight="1" x14ac:dyDescent="0.2">
      <c r="B22" s="133"/>
      <c r="C22" s="134"/>
      <c r="D22" s="210"/>
      <c r="E22" s="211"/>
      <c r="F22" s="212"/>
      <c r="G22" s="212"/>
      <c r="H22" s="212"/>
      <c r="I22" s="212" t="str">
        <f t="shared" si="1"/>
        <v/>
      </c>
      <c r="J22" s="130">
        <f t="shared" si="0"/>
        <v>0</v>
      </c>
      <c r="K22" s="181"/>
    </row>
    <row r="23" spans="2:14" ht="17.100000000000001" customHeight="1" x14ac:dyDescent="0.2">
      <c r="B23" s="213"/>
      <c r="C23" s="214"/>
      <c r="D23" s="211"/>
      <c r="E23" s="211"/>
      <c r="F23" s="212"/>
      <c r="G23" s="212"/>
      <c r="H23" s="212"/>
      <c r="I23" s="212" t="str">
        <f t="shared" si="1"/>
        <v/>
      </c>
      <c r="J23" s="130">
        <f t="shared" si="0"/>
        <v>0</v>
      </c>
      <c r="K23" s="181"/>
    </row>
    <row r="24" spans="2:14" ht="17.100000000000001" customHeight="1" x14ac:dyDescent="0.2">
      <c r="B24" s="215"/>
      <c r="C24" s="216"/>
      <c r="D24" s="217"/>
      <c r="E24" s="211"/>
      <c r="F24" s="212"/>
      <c r="G24" s="212"/>
      <c r="H24" s="212"/>
      <c r="I24" s="212" t="str">
        <f t="shared" si="1"/>
        <v/>
      </c>
      <c r="J24" s="130">
        <f t="shared" si="0"/>
        <v>0</v>
      </c>
      <c r="K24" s="181"/>
    </row>
    <row r="25" spans="2:14" ht="17.100000000000001" customHeight="1" x14ac:dyDescent="0.2">
      <c r="B25" s="213"/>
      <c r="C25" s="214"/>
      <c r="D25" s="237" t="s">
        <v>190</v>
      </c>
      <c r="E25" s="211"/>
      <c r="F25" s="212"/>
      <c r="G25" s="212"/>
      <c r="H25" s="212"/>
      <c r="I25" s="212" t="str">
        <f t="shared" si="1"/>
        <v/>
      </c>
      <c r="J25" s="130">
        <f t="shared" si="0"/>
        <v>0</v>
      </c>
      <c r="K25" s="181"/>
    </row>
    <row r="26" spans="2:14" ht="17.100000000000001" customHeight="1" x14ac:dyDescent="0.2">
      <c r="B26" s="215"/>
      <c r="C26" s="216"/>
      <c r="D26" s="210"/>
      <c r="E26" s="211"/>
      <c r="F26" s="212"/>
      <c r="G26" s="212"/>
      <c r="H26" s="212"/>
      <c r="I26" s="212" t="str">
        <f t="shared" si="1"/>
        <v/>
      </c>
      <c r="J26" s="130">
        <f t="shared" si="0"/>
        <v>0</v>
      </c>
      <c r="K26" s="181"/>
      <c r="N26" s="186"/>
    </row>
    <row r="27" spans="2:14" ht="17.100000000000001" customHeight="1" x14ac:dyDescent="0.2">
      <c r="B27" s="213"/>
      <c r="C27" s="214"/>
      <c r="D27" s="211"/>
      <c r="E27" s="211"/>
      <c r="F27" s="212"/>
      <c r="G27" s="212"/>
      <c r="H27" s="212"/>
      <c r="I27" s="212" t="str">
        <f t="shared" si="1"/>
        <v/>
      </c>
      <c r="J27" s="130">
        <f t="shared" si="0"/>
        <v>0</v>
      </c>
      <c r="K27" s="181"/>
      <c r="N27" s="186"/>
    </row>
    <row r="28" spans="2:14" ht="17.100000000000001" customHeight="1" x14ac:dyDescent="0.2">
      <c r="B28" s="215"/>
      <c r="C28" s="216"/>
      <c r="D28" s="210"/>
      <c r="E28" s="211"/>
      <c r="F28" s="212"/>
      <c r="G28" s="212"/>
      <c r="H28" s="212"/>
      <c r="I28" s="212" t="str">
        <f t="shared" si="1"/>
        <v/>
      </c>
      <c r="J28" s="130">
        <f t="shared" si="0"/>
        <v>0</v>
      </c>
      <c r="K28" s="181"/>
    </row>
    <row r="29" spans="2:14" ht="17.100000000000001" customHeight="1" x14ac:dyDescent="0.2">
      <c r="B29" s="213"/>
      <c r="C29" s="214"/>
      <c r="D29" s="211"/>
      <c r="E29" s="211"/>
      <c r="F29" s="212"/>
      <c r="G29" s="212"/>
      <c r="H29" s="212"/>
      <c r="I29" s="212" t="str">
        <f t="shared" si="1"/>
        <v/>
      </c>
      <c r="J29" s="130">
        <f t="shared" si="0"/>
        <v>0</v>
      </c>
      <c r="K29" s="181"/>
      <c r="N29" s="186"/>
    </row>
    <row r="30" spans="2:14" ht="17.100000000000001" customHeight="1" x14ac:dyDescent="0.2">
      <c r="B30" s="215"/>
      <c r="C30" s="216"/>
      <c r="D30" s="210"/>
      <c r="E30" s="211"/>
      <c r="F30" s="212"/>
      <c r="G30" s="212"/>
      <c r="H30" s="212"/>
      <c r="I30" s="212" t="str">
        <f t="shared" si="1"/>
        <v/>
      </c>
      <c r="J30" s="130">
        <f t="shared" si="0"/>
        <v>0</v>
      </c>
      <c r="K30" s="181"/>
      <c r="N30" s="186"/>
    </row>
    <row r="31" spans="2:14" ht="17.100000000000001" customHeight="1" x14ac:dyDescent="0.2">
      <c r="B31" s="218"/>
      <c r="C31" s="219"/>
      <c r="D31" s="220"/>
      <c r="E31" s="240"/>
      <c r="F31" s="221"/>
      <c r="G31" s="221"/>
      <c r="H31" s="221"/>
      <c r="I31" s="212" t="str">
        <f t="shared" si="1"/>
        <v/>
      </c>
      <c r="J31" s="130">
        <f t="shared" si="0"/>
        <v>0</v>
      </c>
      <c r="K31" s="181"/>
      <c r="N31" s="186"/>
    </row>
    <row r="32" spans="2:14" ht="17.100000000000001" customHeight="1" x14ac:dyDescent="0.2">
      <c r="B32" s="149" t="s">
        <v>230</v>
      </c>
      <c r="C32" s="160"/>
      <c r="D32" s="160"/>
      <c r="E32" s="160"/>
      <c r="F32" s="160"/>
      <c r="G32" s="160"/>
      <c r="H32" s="160"/>
      <c r="I32" s="222" t="s">
        <v>164</v>
      </c>
      <c r="J32" s="187">
        <f>SUM(J11:J24)</f>
        <v>0</v>
      </c>
      <c r="K32" s="181"/>
    </row>
    <row r="33" spans="2:11" ht="17.100000000000001" customHeight="1" x14ac:dyDescent="0.2">
      <c r="B33" s="223" t="s">
        <v>249</v>
      </c>
      <c r="C33" s="224"/>
      <c r="D33" s="153"/>
      <c r="E33" s="146" t="s">
        <v>236</v>
      </c>
      <c r="F33" s="225"/>
      <c r="G33" s="225"/>
      <c r="H33" s="225"/>
      <c r="I33" s="226" t="s">
        <v>165</v>
      </c>
      <c r="J33" s="227"/>
      <c r="K33" s="181"/>
    </row>
    <row r="34" spans="2:11" ht="17.100000000000001" customHeight="1" x14ac:dyDescent="0.2">
      <c r="B34" s="223" t="s">
        <v>232</v>
      </c>
      <c r="C34" s="224"/>
      <c r="D34" s="154"/>
      <c r="E34" s="228"/>
      <c r="F34" s="229"/>
      <c r="G34" s="229"/>
      <c r="H34" s="229"/>
      <c r="I34" s="226" t="s">
        <v>162</v>
      </c>
      <c r="J34" s="131">
        <f>(J32-J33)</f>
        <v>0</v>
      </c>
      <c r="K34" s="181"/>
    </row>
    <row r="35" spans="2:11" x14ac:dyDescent="0.2">
      <c r="B35" s="149"/>
      <c r="C35" s="230"/>
      <c r="D35" s="149"/>
      <c r="E35" s="230"/>
      <c r="F35" s="149"/>
      <c r="G35" s="149"/>
      <c r="H35" s="149"/>
      <c r="I35" s="145"/>
      <c r="J35" s="145"/>
    </row>
    <row r="36" spans="2:11" x14ac:dyDescent="0.2">
      <c r="B36" s="149"/>
      <c r="C36" s="149"/>
      <c r="D36" s="149"/>
      <c r="E36" s="149"/>
      <c r="F36" s="149"/>
      <c r="G36" s="149"/>
      <c r="H36" s="149"/>
      <c r="I36" s="149"/>
      <c r="J36" s="145"/>
    </row>
    <row r="37" spans="2:11" x14ac:dyDescent="0.2">
      <c r="B37" s="231"/>
      <c r="C37" s="149"/>
      <c r="D37" s="149"/>
      <c r="E37" s="149"/>
      <c r="F37" s="149"/>
      <c r="G37" s="149"/>
      <c r="H37" s="149"/>
      <c r="I37" s="149"/>
      <c r="J37" s="145"/>
    </row>
    <row r="38" spans="2:11" x14ac:dyDescent="0.2">
      <c r="B38" s="149"/>
      <c r="C38" s="149"/>
      <c r="D38" s="149"/>
      <c r="E38" s="149"/>
      <c r="F38" s="149"/>
      <c r="G38" s="149"/>
      <c r="H38" s="149"/>
      <c r="I38" s="149"/>
      <c r="J38" s="145"/>
    </row>
    <row r="39" spans="2:11" x14ac:dyDescent="0.2">
      <c r="B39" s="149"/>
      <c r="C39" s="149"/>
      <c r="D39" s="149"/>
      <c r="E39" s="149"/>
      <c r="F39" s="149"/>
      <c r="G39" s="149"/>
      <c r="H39" s="149"/>
      <c r="I39" s="149"/>
      <c r="J39" s="145"/>
    </row>
    <row r="40" spans="2:11" x14ac:dyDescent="0.2">
      <c r="B40" s="149"/>
      <c r="C40" s="149"/>
      <c r="D40" s="149"/>
      <c r="E40" s="149"/>
      <c r="F40" s="149"/>
      <c r="G40" s="149"/>
      <c r="H40" s="149"/>
      <c r="I40" s="149"/>
      <c r="J40" s="145"/>
    </row>
    <row r="41" spans="2:11" x14ac:dyDescent="0.2">
      <c r="H41" s="186"/>
    </row>
  </sheetData>
  <sheetProtection algorithmName="SHA-512" hashValue="++TydIujAAaKwc0gTVERxn+QAAhWbWprZuSOcwZ00GXLk97jXiENoSBPou0pk/g5tsHj084rjiaHnLeY1G0ltg==" saltValue="vCRF0cttd+6sZB4klktSbQ==" spinCount="100000" sheet="1"/>
  <mergeCells count="5">
    <mergeCell ref="C4:D4"/>
    <mergeCell ref="C7:D7"/>
    <mergeCell ref="C8:D8"/>
    <mergeCell ref="F7:H7"/>
    <mergeCell ref="F8:H8"/>
  </mergeCells>
  <phoneticPr fontId="0" type="noConversion"/>
  <dataValidations count="7">
    <dataValidation type="date" operator="greaterThanOrEqual" allowBlank="1" showErrorMessage="1" error="&quot;To&quot; date should be greater than or equal to &quot;From&quot; date" sqref="J5">
      <formula1>J4</formula1>
    </dataValidation>
    <dataValidation type="whole" operator="greaterThanOrEqual" allowBlank="1" showInputMessage="1" showErrorMessage="1" error="Should be positive integer" sqref="F25:F31">
      <formula1>0</formula1>
    </dataValidation>
    <dataValidation type="decimal" operator="greaterThanOrEqual" allowBlank="1" showInputMessage="1" showErrorMessage="1" error="Should be positive" sqref="G11:G31 J33 I11:I31">
      <formula1>0</formula1>
    </dataValidation>
    <dataValidation type="list" allowBlank="1" showInputMessage="1" showErrorMessage="1" sqref="E11:E31">
      <formula1>"Dienpinigiai,Apgyvendinimas,Kelionė,Vietinis transportas,Registracijos mokesčiai,Kuras,Kita"</formula1>
    </dataValidation>
    <dataValidation type="date" operator="greaterThan" allowBlank="1" showErrorMessage="1" error="Datos formatas" sqref="B11:B31">
      <formula1>43466</formula1>
    </dataValidation>
    <dataValidation type="date" operator="greaterThan" allowBlank="1" showInputMessage="1" showErrorMessage="1" error="Datos formatas" sqref="J4">
      <formula1>43466</formula1>
    </dataValidation>
    <dataValidation type="decimal" operator="greaterThanOrEqual" allowBlank="1" showInputMessage="1" showErrorMessage="1" error="Should be positive integer" sqref="F11:F24">
      <formula1>0</formula1>
    </dataValidation>
  </dataValidations>
  <printOptions horizontalCentered="1"/>
  <pageMargins left="0.74803149606299213" right="0.74803149606299213" top="0.51181102362204722" bottom="0.98425196850393704" header="0.51181102362204722" footer="0.51181102362204722"/>
  <pageSetup paperSize="9" scale="81" orientation="landscape" horizontalDpi="200" verticalDpi="200" r:id="rId1"/>
  <headerFooter alignWithMargins="0">
    <oddFooter xml:space="preserve">&amp;RPrinted at &amp;D   &amp;T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5"/>
  <sheetViews>
    <sheetView showGridLines="0" zoomScaleNormal="100" workbookViewId="0">
      <selection activeCell="G25" sqref="G25"/>
    </sheetView>
  </sheetViews>
  <sheetFormatPr defaultRowHeight="12.75" x14ac:dyDescent="0.2"/>
  <cols>
    <col min="1" max="1" width="1.42578125" customWidth="1"/>
    <col min="2" max="2" width="14.85546875" customWidth="1"/>
    <col min="3" max="3" width="17.140625" customWidth="1"/>
    <col min="4" max="4" width="22.85546875" customWidth="1"/>
    <col min="5" max="5" width="12.28515625" customWidth="1"/>
    <col min="6" max="6" width="18.28515625" customWidth="1"/>
    <col min="7" max="7" width="15.5703125" customWidth="1"/>
    <col min="8" max="9" width="10.28515625" customWidth="1"/>
    <col min="10" max="10" width="11.7109375" customWidth="1"/>
  </cols>
  <sheetData>
    <row r="1" spans="1:11" s="22" customFormat="1" ht="16.5" customHeight="1" x14ac:dyDescent="0.2">
      <c r="B1" s="21"/>
      <c r="C1" s="21"/>
      <c r="D1" s="21"/>
      <c r="F1" s="21"/>
      <c r="G1" s="70" t="s">
        <v>224</v>
      </c>
      <c r="H1" s="21"/>
      <c r="I1" s="21"/>
      <c r="J1" s="82"/>
      <c r="K1" s="23"/>
    </row>
    <row r="2" spans="1:11" ht="33.75" customHeight="1" x14ac:dyDescent="0.2">
      <c r="B2" s="79" t="s">
        <v>166</v>
      </c>
      <c r="C2" s="29"/>
      <c r="D2" s="29"/>
      <c r="E2" s="68"/>
      <c r="F2" s="29"/>
      <c r="G2" s="29"/>
      <c r="H2" s="81"/>
      <c r="I2" s="81"/>
      <c r="J2" s="29"/>
      <c r="K2" s="2"/>
    </row>
    <row r="3" spans="1:11" ht="30" customHeight="1" x14ac:dyDescent="0.2">
      <c r="B3" s="69"/>
      <c r="C3" s="29"/>
      <c r="D3" s="29"/>
      <c r="E3" s="29"/>
      <c r="F3" s="29"/>
      <c r="G3" s="29"/>
      <c r="H3" s="29"/>
      <c r="I3" s="29"/>
      <c r="J3" s="60"/>
      <c r="K3" s="2"/>
    </row>
    <row r="4" spans="1:11" ht="17.100000000000001" customHeight="1" x14ac:dyDescent="0.2">
      <c r="B4" s="18" t="s">
        <v>233</v>
      </c>
      <c r="C4" s="155"/>
      <c r="D4" s="156"/>
      <c r="E4" s="144"/>
      <c r="F4" s="146" t="s">
        <v>152</v>
      </c>
      <c r="G4" s="145"/>
      <c r="H4" s="157" t="s">
        <v>153</v>
      </c>
      <c r="I4" s="157"/>
      <c r="J4" s="142">
        <f>'Komand. išlaidų ataskaita'!J3:J4</f>
        <v>0</v>
      </c>
      <c r="K4" s="2"/>
    </row>
    <row r="5" spans="1:11" ht="17.100000000000001" customHeight="1" x14ac:dyDescent="0.2">
      <c r="B5" s="7"/>
      <c r="C5" s="147"/>
      <c r="D5" s="147"/>
      <c r="E5" s="148"/>
      <c r="F5" s="148"/>
      <c r="G5" s="148"/>
      <c r="H5" s="157" t="s">
        <v>154</v>
      </c>
      <c r="I5" s="157"/>
      <c r="J5" s="142">
        <f>'Komand. išlaidų ataskaita'!J5</f>
        <v>0</v>
      </c>
      <c r="K5" s="2"/>
    </row>
    <row r="6" spans="1:11" ht="17.100000000000001" customHeight="1" x14ac:dyDescent="0.2">
      <c r="B6" s="18" t="s">
        <v>234</v>
      </c>
      <c r="C6" s="150"/>
      <c r="D6" s="151"/>
      <c r="E6" s="144"/>
      <c r="F6" s="144"/>
      <c r="G6" s="148"/>
      <c r="H6" s="157" t="s">
        <v>155</v>
      </c>
      <c r="I6" s="157"/>
      <c r="J6" s="143">
        <f>J5-J4+1</f>
        <v>1</v>
      </c>
      <c r="K6" s="2"/>
    </row>
    <row r="7" spans="1:11" ht="16.5" customHeight="1" x14ac:dyDescent="0.2">
      <c r="B7" s="9" t="s">
        <v>151</v>
      </c>
      <c r="C7" s="273">
        <f>'Komand. išlaidų ataskaita'!C7:D7</f>
        <v>0</v>
      </c>
      <c r="D7" s="273"/>
      <c r="E7" s="149"/>
      <c r="F7" s="158" t="s">
        <v>235</v>
      </c>
      <c r="G7" s="273"/>
      <c r="H7" s="273"/>
      <c r="I7" s="241"/>
      <c r="J7" s="159"/>
      <c r="K7" s="3"/>
    </row>
    <row r="8" spans="1:11" ht="17.100000000000001" customHeight="1" x14ac:dyDescent="0.2">
      <c r="B8" s="9" t="s">
        <v>228</v>
      </c>
      <c r="C8" s="273">
        <f>'Komand. išlaidų ataskaita'!C8:D8</f>
        <v>0</v>
      </c>
      <c r="D8" s="273"/>
      <c r="E8" s="149"/>
      <c r="F8" s="158"/>
      <c r="G8" s="266"/>
      <c r="H8" s="266"/>
      <c r="I8" s="155"/>
      <c r="J8" s="159"/>
      <c r="K8" s="3"/>
    </row>
    <row r="9" spans="1:11" ht="17.100000000000001" customHeight="1" x14ac:dyDescent="0.2">
      <c r="B9" s="9"/>
      <c r="C9" s="91"/>
      <c r="D9" s="91"/>
      <c r="F9" s="58"/>
      <c r="G9" s="91"/>
      <c r="H9" s="91"/>
      <c r="I9" s="91"/>
      <c r="J9" s="49"/>
      <c r="K9" s="3"/>
    </row>
    <row r="10" spans="1:11" ht="17.100000000000001" customHeight="1" x14ac:dyDescent="0.25">
      <c r="B10" s="92" t="s">
        <v>167</v>
      </c>
      <c r="C10" s="1"/>
      <c r="D10" s="1"/>
      <c r="E10" s="47"/>
      <c r="F10" s="47"/>
      <c r="G10" s="47"/>
      <c r="H10" s="47"/>
      <c r="I10" s="47"/>
      <c r="J10" s="47"/>
      <c r="K10" s="2"/>
    </row>
    <row r="11" spans="1:11" s="51" customFormat="1" ht="27" customHeight="1" x14ac:dyDescent="0.2">
      <c r="B11" s="76" t="s">
        <v>156</v>
      </c>
      <c r="C11" s="77" t="s">
        <v>157</v>
      </c>
      <c r="D11" s="77" t="s">
        <v>192</v>
      </c>
      <c r="E11" s="77" t="s">
        <v>160</v>
      </c>
      <c r="F11" s="77" t="s">
        <v>161</v>
      </c>
      <c r="G11" s="77" t="s">
        <v>168</v>
      </c>
      <c r="H11" s="77" t="s">
        <v>238</v>
      </c>
      <c r="I11" s="242" t="s">
        <v>239</v>
      </c>
      <c r="J11" s="78" t="s">
        <v>162</v>
      </c>
      <c r="K11" s="55"/>
    </row>
    <row r="12" spans="1:11" ht="17.100000000000001" customHeight="1" x14ac:dyDescent="0.2">
      <c r="A12" s="30"/>
      <c r="B12" s="164"/>
      <c r="C12" s="165"/>
      <c r="D12" s="163"/>
      <c r="E12" s="166"/>
      <c r="F12" s="167"/>
      <c r="G12" s="163"/>
      <c r="H12" s="245">
        <f>IFERROR(D12/G12,0)</f>
        <v>0</v>
      </c>
      <c r="I12" s="243">
        <f>IFERROR(H12/F12,0)</f>
        <v>0</v>
      </c>
      <c r="J12" s="130">
        <f>IFERROR(IF(D12="",1,D12)/F12,0)</f>
        <v>0</v>
      </c>
      <c r="K12" s="2"/>
    </row>
    <row r="13" spans="1:11" ht="17.100000000000001" customHeight="1" x14ac:dyDescent="0.2">
      <c r="B13" s="133"/>
      <c r="C13" s="134"/>
      <c r="D13" s="135"/>
      <c r="E13" s="136"/>
      <c r="F13" s="137"/>
      <c r="G13" s="138"/>
      <c r="H13" s="246">
        <f>IFERROR(D13/G13,0)</f>
        <v>0</v>
      </c>
      <c r="I13" s="244">
        <f t="shared" ref="I13:I20" si="0">IFERROR(H13/F13,0)</f>
        <v>0</v>
      </c>
      <c r="J13" s="130">
        <f>IFERROR(IF(D13="",1,D13)/F13,0)</f>
        <v>0</v>
      </c>
      <c r="K13" s="2"/>
    </row>
    <row r="14" spans="1:11" ht="17.100000000000001" customHeight="1" x14ac:dyDescent="0.2">
      <c r="B14" s="168"/>
      <c r="C14" s="169"/>
      <c r="D14" s="170"/>
      <c r="E14" s="171"/>
      <c r="F14" s="172"/>
      <c r="G14" s="173"/>
      <c r="H14" s="245">
        <f t="shared" ref="H14:H20" si="1">IFERROR(D14/G14,0)</f>
        <v>0</v>
      </c>
      <c r="I14" s="243">
        <f t="shared" si="0"/>
        <v>0</v>
      </c>
      <c r="J14" s="130">
        <f t="shared" ref="J14:J20" si="2">IFERROR(IF(D14="",1,D14)/F14,0)</f>
        <v>0</v>
      </c>
      <c r="K14" s="2"/>
    </row>
    <row r="15" spans="1:11" ht="17.100000000000001" customHeight="1" x14ac:dyDescent="0.2">
      <c r="B15" s="133"/>
      <c r="C15" s="134"/>
      <c r="D15" s="135"/>
      <c r="E15" s="136"/>
      <c r="F15" s="137"/>
      <c r="G15" s="138"/>
      <c r="H15" s="246">
        <f t="shared" si="1"/>
        <v>0</v>
      </c>
      <c r="I15" s="244">
        <f t="shared" si="0"/>
        <v>0</v>
      </c>
      <c r="J15" s="130">
        <f t="shared" si="2"/>
        <v>0</v>
      </c>
      <c r="K15" s="2"/>
    </row>
    <row r="16" spans="1:11" ht="17.100000000000001" customHeight="1" x14ac:dyDescent="0.2">
      <c r="B16" s="168"/>
      <c r="C16" s="169"/>
      <c r="D16" s="170"/>
      <c r="E16" s="171"/>
      <c r="F16" s="172"/>
      <c r="G16" s="173"/>
      <c r="H16" s="245">
        <f t="shared" si="1"/>
        <v>0</v>
      </c>
      <c r="I16" s="243">
        <f t="shared" si="0"/>
        <v>0</v>
      </c>
      <c r="J16" s="130">
        <f t="shared" si="2"/>
        <v>0</v>
      </c>
      <c r="K16" s="2"/>
    </row>
    <row r="17" spans="2:11" ht="17.100000000000001" customHeight="1" x14ac:dyDescent="0.2">
      <c r="B17" s="133"/>
      <c r="C17" s="134"/>
      <c r="D17" s="135"/>
      <c r="E17" s="136"/>
      <c r="F17" s="137"/>
      <c r="G17" s="138"/>
      <c r="H17" s="246">
        <f t="shared" si="1"/>
        <v>0</v>
      </c>
      <c r="I17" s="244">
        <f t="shared" si="0"/>
        <v>0</v>
      </c>
      <c r="J17" s="130">
        <f t="shared" si="2"/>
        <v>0</v>
      </c>
      <c r="K17" s="2"/>
    </row>
    <row r="18" spans="2:11" ht="17.100000000000001" customHeight="1" x14ac:dyDescent="0.2">
      <c r="B18" s="168"/>
      <c r="C18" s="169"/>
      <c r="D18" s="170"/>
      <c r="E18" s="171"/>
      <c r="F18" s="172"/>
      <c r="G18" s="173"/>
      <c r="H18" s="245">
        <f t="shared" si="1"/>
        <v>0</v>
      </c>
      <c r="I18" s="243">
        <f t="shared" si="0"/>
        <v>0</v>
      </c>
      <c r="J18" s="130">
        <f t="shared" si="2"/>
        <v>0</v>
      </c>
      <c r="K18" s="2"/>
    </row>
    <row r="19" spans="2:11" ht="17.100000000000001" customHeight="1" x14ac:dyDescent="0.2">
      <c r="B19" s="133"/>
      <c r="C19" s="134"/>
      <c r="D19" s="135"/>
      <c r="E19" s="136"/>
      <c r="F19" s="137"/>
      <c r="G19" s="138"/>
      <c r="H19" s="246">
        <f t="shared" si="1"/>
        <v>0</v>
      </c>
      <c r="I19" s="244">
        <f t="shared" si="0"/>
        <v>0</v>
      </c>
      <c r="J19" s="130">
        <f t="shared" si="2"/>
        <v>0</v>
      </c>
      <c r="K19" s="2"/>
    </row>
    <row r="20" spans="2:11" ht="17.100000000000001" customHeight="1" x14ac:dyDescent="0.2">
      <c r="B20" s="168"/>
      <c r="C20" s="169"/>
      <c r="D20" s="170"/>
      <c r="E20" s="171"/>
      <c r="F20" s="171"/>
      <c r="G20" s="171"/>
      <c r="H20" s="245">
        <f t="shared" si="1"/>
        <v>0</v>
      </c>
      <c r="I20" s="243">
        <f t="shared" si="0"/>
        <v>0</v>
      </c>
      <c r="J20" s="130">
        <f t="shared" si="2"/>
        <v>0</v>
      </c>
      <c r="K20" s="2"/>
    </row>
    <row r="21" spans="2:11" ht="17.100000000000001" customHeight="1" x14ac:dyDescent="0.2">
      <c r="C21" s="5"/>
      <c r="D21" s="5"/>
      <c r="E21" s="5"/>
      <c r="F21" s="80" t="s">
        <v>164</v>
      </c>
      <c r="G21" s="86">
        <f>SUM(G12:G20)</f>
        <v>0</v>
      </c>
      <c r="H21" s="5"/>
      <c r="I21" s="5"/>
      <c r="J21" s="131">
        <f>SUM(J12:J20)</f>
        <v>0</v>
      </c>
      <c r="K21" s="2"/>
    </row>
    <row r="22" spans="2:11" ht="17.100000000000001" customHeight="1" x14ac:dyDescent="0.2">
      <c r="C22" s="5"/>
      <c r="D22" s="5"/>
      <c r="E22" s="5"/>
      <c r="F22" s="5"/>
      <c r="G22" s="5"/>
      <c r="H22" s="5"/>
      <c r="I22" s="5"/>
      <c r="J22" s="2"/>
    </row>
    <row r="23" spans="2:11" ht="17.100000000000001" customHeight="1" x14ac:dyDescent="0.25">
      <c r="B23" s="94" t="s">
        <v>170</v>
      </c>
      <c r="C23" s="5"/>
      <c r="D23" s="5"/>
      <c r="E23" s="5"/>
      <c r="F23" s="5"/>
      <c r="G23" s="5"/>
      <c r="H23" s="5"/>
      <c r="I23" s="5"/>
      <c r="J23" s="2"/>
    </row>
    <row r="24" spans="2:11" ht="17.100000000000001" customHeight="1" x14ac:dyDescent="0.2">
      <c r="B24" s="18" t="s">
        <v>171</v>
      </c>
      <c r="C24" s="150"/>
      <c r="D24" s="151"/>
      <c r="E24" s="160"/>
      <c r="F24" s="160"/>
      <c r="G24" s="160"/>
      <c r="H24" s="160"/>
      <c r="I24" s="160"/>
      <c r="J24" s="2"/>
    </row>
    <row r="25" spans="2:11" ht="17.100000000000001" customHeight="1" x14ac:dyDescent="0.2">
      <c r="B25" s="9" t="s">
        <v>172</v>
      </c>
      <c r="C25" s="265"/>
      <c r="D25" s="265"/>
      <c r="E25" s="160"/>
      <c r="F25" s="161" t="s">
        <v>148</v>
      </c>
      <c r="G25" s="162"/>
      <c r="H25" s="149"/>
      <c r="I25" s="149"/>
      <c r="J25" s="2"/>
    </row>
    <row r="26" spans="2:11" ht="17.100000000000001" customHeight="1" x14ac:dyDescent="0.2">
      <c r="B26" s="9" t="s">
        <v>173</v>
      </c>
      <c r="C26" s="265"/>
      <c r="D26" s="265"/>
      <c r="E26" s="160"/>
      <c r="F26" s="160"/>
      <c r="G26" s="160"/>
      <c r="H26" s="160"/>
      <c r="I26" s="160"/>
      <c r="J26" s="2"/>
    </row>
    <row r="27" spans="2:11" ht="17.100000000000001" customHeight="1" x14ac:dyDescent="0.2">
      <c r="C27" s="5"/>
      <c r="D27" s="5"/>
      <c r="E27" s="5"/>
      <c r="F27" s="5"/>
      <c r="G27" s="5"/>
      <c r="H27" s="5"/>
      <c r="I27" s="5"/>
      <c r="J27" s="2"/>
    </row>
    <row r="28" spans="2:11" ht="31.5" customHeight="1" x14ac:dyDescent="0.2">
      <c r="B28" s="277" t="s">
        <v>174</v>
      </c>
      <c r="C28" s="278"/>
      <c r="D28" s="278"/>
      <c r="E28" s="279"/>
      <c r="F28" s="77" t="s">
        <v>175</v>
      </c>
      <c r="G28" s="77" t="s">
        <v>176</v>
      </c>
    </row>
    <row r="29" spans="2:11" ht="17.100000000000001" customHeight="1" x14ac:dyDescent="0.2">
      <c r="B29" s="274"/>
      <c r="C29" s="275"/>
      <c r="D29" s="275"/>
      <c r="E29" s="276"/>
      <c r="F29" s="139"/>
      <c r="G29" s="238">
        <f>IFERROR(F29*$G$25/100,0)</f>
        <v>0</v>
      </c>
    </row>
    <row r="30" spans="2:11" ht="17.100000000000001" customHeight="1" x14ac:dyDescent="0.2">
      <c r="B30" s="270"/>
      <c r="C30" s="271"/>
      <c r="D30" s="271"/>
      <c r="E30" s="272"/>
      <c r="F30" s="140"/>
      <c r="G30" s="251">
        <f t="shared" ref="G30:G37" si="3">IFERROR(F30*$G$25/100,0)</f>
        <v>0</v>
      </c>
    </row>
    <row r="31" spans="2:11" ht="17.100000000000001" customHeight="1" x14ac:dyDescent="0.2">
      <c r="B31" s="267"/>
      <c r="C31" s="268"/>
      <c r="D31" s="268"/>
      <c r="E31" s="269"/>
      <c r="F31" s="141" t="str">
        <f t="shared" ref="F31:F37" si="4">IF(OR(E31="EUR",E31="eur",E31="Eur"),1,"")</f>
        <v/>
      </c>
      <c r="G31" s="238">
        <f t="shared" si="3"/>
        <v>0</v>
      </c>
    </row>
    <row r="32" spans="2:11" ht="17.100000000000001" customHeight="1" x14ac:dyDescent="0.2">
      <c r="B32" s="270"/>
      <c r="C32" s="271"/>
      <c r="D32" s="271"/>
      <c r="E32" s="272"/>
      <c r="F32" s="140"/>
      <c r="G32" s="251">
        <f t="shared" si="3"/>
        <v>0</v>
      </c>
    </row>
    <row r="33" spans="2:10" ht="17.100000000000001" customHeight="1" x14ac:dyDescent="0.2">
      <c r="B33" s="267"/>
      <c r="C33" s="268"/>
      <c r="D33" s="268"/>
      <c r="E33" s="269"/>
      <c r="F33" s="141" t="str">
        <f t="shared" si="4"/>
        <v/>
      </c>
      <c r="G33" s="238">
        <f t="shared" si="3"/>
        <v>0</v>
      </c>
    </row>
    <row r="34" spans="2:10" ht="17.100000000000001" customHeight="1" x14ac:dyDescent="0.2">
      <c r="B34" s="270"/>
      <c r="C34" s="271"/>
      <c r="D34" s="271"/>
      <c r="E34" s="272"/>
      <c r="F34" s="140" t="str">
        <f t="shared" si="4"/>
        <v/>
      </c>
      <c r="G34" s="251">
        <f t="shared" si="3"/>
        <v>0</v>
      </c>
    </row>
    <row r="35" spans="2:10" ht="17.100000000000001" customHeight="1" x14ac:dyDescent="0.2">
      <c r="B35" s="267"/>
      <c r="C35" s="268"/>
      <c r="D35" s="268"/>
      <c r="E35" s="269"/>
      <c r="F35" s="141" t="str">
        <f t="shared" si="4"/>
        <v/>
      </c>
      <c r="G35" s="238">
        <f t="shared" si="3"/>
        <v>0</v>
      </c>
    </row>
    <row r="36" spans="2:10" ht="17.100000000000001" customHeight="1" x14ac:dyDescent="0.2">
      <c r="B36" s="270"/>
      <c r="C36" s="271"/>
      <c r="D36" s="271"/>
      <c r="E36" s="272"/>
      <c r="F36" s="140" t="str">
        <f t="shared" si="4"/>
        <v/>
      </c>
      <c r="G36" s="251">
        <f t="shared" si="3"/>
        <v>0</v>
      </c>
    </row>
    <row r="37" spans="2:10" ht="17.100000000000001" customHeight="1" x14ac:dyDescent="0.2">
      <c r="B37" s="267"/>
      <c r="C37" s="268"/>
      <c r="D37" s="268"/>
      <c r="E37" s="269"/>
      <c r="F37" s="141" t="str">
        <f t="shared" si="4"/>
        <v/>
      </c>
      <c r="G37" s="238">
        <f t="shared" si="3"/>
        <v>0</v>
      </c>
    </row>
    <row r="38" spans="2:10" ht="17.100000000000001" customHeight="1" x14ac:dyDescent="0.2">
      <c r="C38" s="5"/>
      <c r="D38" s="5"/>
      <c r="E38" s="5"/>
      <c r="F38" s="80" t="s">
        <v>164</v>
      </c>
      <c r="G38" s="239">
        <f>SUM(G29:G37)</f>
        <v>0</v>
      </c>
    </row>
    <row r="39" spans="2:10" ht="17.100000000000001" customHeight="1" x14ac:dyDescent="0.2">
      <c r="C39" s="5"/>
      <c r="D39" s="5"/>
      <c r="E39" s="5"/>
      <c r="F39" s="80"/>
      <c r="G39" s="247"/>
    </row>
    <row r="40" spans="2:10" ht="17.100000000000001" customHeight="1" x14ac:dyDescent="0.2">
      <c r="C40" s="5"/>
      <c r="D40" s="5"/>
      <c r="E40" s="5"/>
      <c r="F40" s="80" t="s">
        <v>177</v>
      </c>
      <c r="G40" s="239">
        <f>G21-G38</f>
        <v>0</v>
      </c>
    </row>
    <row r="41" spans="2:10" ht="17.100000000000001" customHeight="1" x14ac:dyDescent="0.2">
      <c r="C41" s="5"/>
      <c r="D41" s="5"/>
      <c r="E41" s="5"/>
      <c r="F41" s="80" t="s">
        <v>178</v>
      </c>
      <c r="G41" s="248" t="str">
        <f>IFERROR(LOOKUP(2,1/(G12:G20&lt;&gt;""),I12:I20),"-")</f>
        <v>-</v>
      </c>
    </row>
    <row r="42" spans="2:10" ht="17.100000000000001" customHeight="1" x14ac:dyDescent="0.2">
      <c r="C42" s="5"/>
      <c r="D42" s="5"/>
      <c r="E42" s="5"/>
      <c r="F42" s="80" t="s">
        <v>179</v>
      </c>
      <c r="G42" s="249" t="str">
        <f>IFERROR(G40*G41,"-")</f>
        <v>-</v>
      </c>
    </row>
    <row r="43" spans="2:10" ht="17.100000000000001" customHeight="1" x14ac:dyDescent="0.2">
      <c r="C43" s="5"/>
      <c r="D43" s="5"/>
      <c r="E43" s="5"/>
      <c r="F43" s="80"/>
      <c r="G43" s="250"/>
    </row>
    <row r="44" spans="2:10" ht="17.100000000000001" customHeight="1" x14ac:dyDescent="0.2">
      <c r="C44" s="5"/>
      <c r="D44" s="5"/>
      <c r="E44" s="5"/>
      <c r="F44" s="80" t="s">
        <v>180</v>
      </c>
      <c r="G44" s="249" t="str">
        <f>IFERROR(J21-G42,"-")</f>
        <v>-</v>
      </c>
    </row>
    <row r="45" spans="2:10" ht="17.100000000000001" customHeight="1" x14ac:dyDescent="0.2">
      <c r="C45" s="5"/>
      <c r="D45" s="5"/>
      <c r="E45" s="5"/>
      <c r="F45" s="80"/>
      <c r="G45" s="250"/>
    </row>
    <row r="46" spans="2:10" ht="17.100000000000001" customHeight="1" x14ac:dyDescent="0.2">
      <c r="C46" s="5"/>
      <c r="D46" s="5"/>
      <c r="E46" s="5"/>
      <c r="F46" s="80"/>
      <c r="G46" s="93"/>
    </row>
    <row r="47" spans="2:10" ht="17.100000000000001" customHeight="1" x14ac:dyDescent="0.2">
      <c r="C47" s="5"/>
      <c r="D47" s="5"/>
      <c r="E47" s="5"/>
      <c r="F47" s="5"/>
      <c r="G47" s="5"/>
      <c r="H47" s="5"/>
      <c r="I47" s="5"/>
      <c r="J47" s="2"/>
    </row>
    <row r="48" spans="2:10" ht="17.100000000000001" customHeight="1" x14ac:dyDescent="0.2">
      <c r="B48" s="19" t="s">
        <v>163</v>
      </c>
      <c r="C48" s="65"/>
      <c r="D48" s="153"/>
    </row>
    <row r="49" spans="2:10" ht="17.100000000000001" customHeight="1" x14ac:dyDescent="0.2">
      <c r="B49" s="19" t="s">
        <v>181</v>
      </c>
      <c r="C49" s="65"/>
      <c r="D49" s="154"/>
    </row>
    <row r="50" spans="2:10" x14ac:dyDescent="0.2">
      <c r="C50" s="11"/>
    </row>
    <row r="52" spans="2:10" x14ac:dyDescent="0.2">
      <c r="J52" s="48"/>
    </row>
    <row r="53" spans="2:10" x14ac:dyDescent="0.2">
      <c r="J53" s="48"/>
    </row>
    <row r="54" spans="2:10" x14ac:dyDescent="0.2">
      <c r="J54" s="48"/>
    </row>
    <row r="55" spans="2:10" x14ac:dyDescent="0.2">
      <c r="J55" s="48"/>
    </row>
  </sheetData>
  <sheetProtection algorithmName="SHA-512" hashValue="OvUQe9OTEar1dvi5hS8CFfjwOdgAs4qwWkg2aCxLnIf1dp6B0KGTs6INNJhY771ZXCXp5JF2Q5KNxlwWi2zaIQ==" saltValue="AAv3ZGdRd4jGgJutoCj0EQ==" spinCount="100000" sheet="1" objects="1" scenarios="1"/>
  <mergeCells count="16">
    <mergeCell ref="B35:E35"/>
    <mergeCell ref="B36:E36"/>
    <mergeCell ref="B37:E37"/>
    <mergeCell ref="G7:H7"/>
    <mergeCell ref="B29:E29"/>
    <mergeCell ref="B30:E30"/>
    <mergeCell ref="B31:E31"/>
    <mergeCell ref="B32:E32"/>
    <mergeCell ref="B33:E33"/>
    <mergeCell ref="B34:E34"/>
    <mergeCell ref="C7:D7"/>
    <mergeCell ref="C8:D8"/>
    <mergeCell ref="C25:D25"/>
    <mergeCell ref="C26:D26"/>
    <mergeCell ref="B28:E28"/>
    <mergeCell ref="G8:H8"/>
  </mergeCells>
  <dataValidations count="6">
    <dataValidation type="date" operator="greaterThan" allowBlank="1" showErrorMessage="1" error="Datos formatas" sqref="B12:B20">
      <formula1>43466</formula1>
    </dataValidation>
    <dataValidation type="decimal" operator="greaterThanOrEqual" allowBlank="1" showInputMessage="1" showErrorMessage="1" error="Should be positive" sqref="D12:D20 G29:G37 G12:I20">
      <formula1>0</formula1>
    </dataValidation>
    <dataValidation type="date" operator="greaterThanOrEqual" allowBlank="1" showErrorMessage="1" error="&quot;To&quot; date should be greater than or equal to &quot;From&quot; date" sqref="J5">
      <formula1>J4</formula1>
    </dataValidation>
    <dataValidation type="decimal" operator="greaterThan" allowBlank="1" showInputMessage="1" showErrorMessage="1" error="Should be positive" sqref="F12:F20">
      <formula1>0</formula1>
    </dataValidation>
    <dataValidation type="whole" operator="greaterThan" allowBlank="1" showInputMessage="1" showErrorMessage="1" error="Should be positive integer" sqref="F29:F37">
      <formula1>0</formula1>
    </dataValidation>
    <dataValidation type="date" operator="greaterThan" allowBlank="1" showInputMessage="1" showErrorMessage="1" error="Datos formatas" sqref="J4">
      <formula1>43466</formula1>
    </dataValidation>
  </dataValidations>
  <printOptions horizontalCentered="1"/>
  <pageMargins left="0.74803149606299213" right="0.74803149606299213" top="0.51181102362204722" bottom="0.98425196850393704" header="0.51181102362204722" footer="0.51181102362204722"/>
  <pageSetup paperSize="9" scale="70" orientation="portrait" horizontalDpi="200" verticalDpi="200" r:id="rId1"/>
  <headerFooter alignWithMargins="0">
    <oddFooter>&amp;RPrinted at 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3"/>
  <sheetViews>
    <sheetView workbookViewId="0">
      <selection activeCell="D26" sqref="D26"/>
    </sheetView>
  </sheetViews>
  <sheetFormatPr defaultRowHeight="12.75" x14ac:dyDescent="0.2"/>
  <cols>
    <col min="1" max="1" width="53.28515625" style="31" customWidth="1"/>
    <col min="2" max="2" width="17.28515625" style="31" customWidth="1"/>
    <col min="4" max="4" width="53.140625" customWidth="1"/>
    <col min="5" max="5" width="22.85546875" customWidth="1"/>
    <col min="6" max="9" width="9.140625" style="107"/>
  </cols>
  <sheetData>
    <row r="1" spans="1:9" x14ac:dyDescent="0.2">
      <c r="A1" s="121" t="s">
        <v>248</v>
      </c>
      <c r="B1" s="254"/>
      <c r="D1" s="121" t="s">
        <v>144</v>
      </c>
    </row>
    <row r="2" spans="1:9" x14ac:dyDescent="0.2">
      <c r="A2" s="255" t="s">
        <v>149</v>
      </c>
      <c r="B2" s="252" t="s">
        <v>0</v>
      </c>
    </row>
    <row r="3" spans="1:9" s="105" customFormat="1" ht="15" thickBot="1" x14ac:dyDescent="0.25">
      <c r="A3" s="256" t="s">
        <v>76</v>
      </c>
      <c r="B3" s="257">
        <v>28</v>
      </c>
      <c r="D3" s="106" t="s">
        <v>145</v>
      </c>
      <c r="E3" s="127">
        <v>2500</v>
      </c>
      <c r="F3" s="108"/>
      <c r="G3" s="108"/>
      <c r="H3" s="108"/>
      <c r="I3" s="108"/>
    </row>
    <row r="4" spans="1:9" s="105" customFormat="1" x14ac:dyDescent="0.2">
      <c r="A4" s="258" t="s">
        <v>1</v>
      </c>
      <c r="B4" s="259">
        <v>33</v>
      </c>
      <c r="D4" s="106" t="s">
        <v>146</v>
      </c>
      <c r="E4" s="128" t="s">
        <v>143</v>
      </c>
      <c r="F4" s="108"/>
      <c r="G4" s="108"/>
      <c r="H4" s="108"/>
      <c r="I4" s="108"/>
    </row>
    <row r="5" spans="1:9" s="105" customFormat="1" x14ac:dyDescent="0.2">
      <c r="A5" s="258" t="s">
        <v>2</v>
      </c>
      <c r="B5" s="259">
        <v>69</v>
      </c>
      <c r="D5" s="106" t="s">
        <v>147</v>
      </c>
      <c r="E5" s="128" t="s">
        <v>182</v>
      </c>
      <c r="F5" s="108"/>
      <c r="G5" s="108"/>
      <c r="H5" s="108"/>
      <c r="I5" s="108"/>
    </row>
    <row r="6" spans="1:9" s="105" customFormat="1" x14ac:dyDescent="0.2">
      <c r="A6" s="258" t="s">
        <v>3</v>
      </c>
      <c r="B6" s="259">
        <v>33</v>
      </c>
      <c r="E6" s="129"/>
      <c r="F6" s="108"/>
      <c r="G6" s="108"/>
      <c r="H6" s="108"/>
      <c r="I6" s="108"/>
    </row>
    <row r="7" spans="1:9" s="105" customFormat="1" x14ac:dyDescent="0.2">
      <c r="A7" s="258" t="s">
        <v>4</v>
      </c>
      <c r="B7" s="259">
        <v>57</v>
      </c>
      <c r="D7" s="105" t="s">
        <v>148</v>
      </c>
      <c r="E7" s="132">
        <f>ROUND(IF(AND(E4="Benzinas",E5="Vasara"),SQRT(E3/1000)*6.6,IF(AND(E4="Benzinas",E5="Žiema"),SQRT(E3/1000)*6.6*1.1,IF(AND(E4="Dyzelinas",E5="Vasara"),SQRT(E3/1000)*6.6*0.7,IF(AND(E4="Dyzelinas",E5="Žiema"),SQRT(E3/1000)*6.6*0.7*1.1,IF(AND(E4="Dujos",E5="Vasara"),SQRT(E3/1000)*6.6*1.15,IF(AND(E4="Dujos",E5="Žiema"),SQRT(E3/1000)*6.6*1.15*1.1,"kažkas ne taip")))))),2)</f>
        <v>11.48</v>
      </c>
      <c r="F7" s="108"/>
      <c r="G7" s="108"/>
      <c r="H7" s="108"/>
      <c r="I7" s="108"/>
    </row>
    <row r="8" spans="1:9" s="105" customFormat="1" x14ac:dyDescent="0.2">
      <c r="A8" s="258" t="s">
        <v>5</v>
      </c>
      <c r="B8" s="259">
        <v>46</v>
      </c>
      <c r="F8" s="108"/>
      <c r="G8" s="108"/>
      <c r="H8" s="108"/>
      <c r="I8" s="108"/>
    </row>
    <row r="9" spans="1:9" s="105" customFormat="1" x14ac:dyDescent="0.2">
      <c r="A9" s="258" t="s">
        <v>6</v>
      </c>
      <c r="B9" s="259">
        <v>70</v>
      </c>
      <c r="F9" s="108"/>
      <c r="G9" s="108"/>
      <c r="H9" s="108"/>
      <c r="I9" s="108"/>
    </row>
    <row r="10" spans="1:9" s="105" customFormat="1" x14ac:dyDescent="0.2">
      <c r="A10" s="258" t="s">
        <v>7</v>
      </c>
      <c r="B10" s="259">
        <v>50</v>
      </c>
      <c r="D10" s="121" t="s">
        <v>187</v>
      </c>
      <c r="F10" s="108"/>
      <c r="G10" s="108"/>
      <c r="H10" s="108"/>
      <c r="I10" s="108"/>
    </row>
    <row r="11" spans="1:9" s="105" customFormat="1" x14ac:dyDescent="0.2">
      <c r="A11" s="258" t="s">
        <v>8</v>
      </c>
      <c r="B11" s="259">
        <v>47</v>
      </c>
      <c r="E11" s="108"/>
      <c r="F11" s="108"/>
      <c r="G11" s="108"/>
      <c r="H11" s="108"/>
      <c r="I11" s="108"/>
    </row>
    <row r="12" spans="1:9" s="105" customFormat="1" x14ac:dyDescent="0.2">
      <c r="A12" s="258" t="s">
        <v>9</v>
      </c>
      <c r="B12" s="259">
        <v>50</v>
      </c>
      <c r="D12" s="117" t="s">
        <v>186</v>
      </c>
      <c r="F12" s="108"/>
      <c r="G12" s="108"/>
      <c r="H12" s="108"/>
      <c r="I12" s="108"/>
    </row>
    <row r="13" spans="1:9" s="105" customFormat="1" x14ac:dyDescent="0.2">
      <c r="A13" s="258" t="s">
        <v>10</v>
      </c>
      <c r="B13" s="259">
        <v>69</v>
      </c>
      <c r="F13" s="108"/>
      <c r="G13" s="108"/>
      <c r="H13" s="108"/>
      <c r="I13" s="108"/>
    </row>
    <row r="14" spans="1:9" s="105" customFormat="1" x14ac:dyDescent="0.2">
      <c r="A14" s="258" t="s">
        <v>11</v>
      </c>
      <c r="B14" s="259">
        <v>47</v>
      </c>
      <c r="D14" s="280" t="s">
        <v>193</v>
      </c>
      <c r="E14" s="280"/>
      <c r="F14" s="280"/>
      <c r="G14" s="280"/>
      <c r="H14" s="280"/>
      <c r="I14" s="108"/>
    </row>
    <row r="15" spans="1:9" s="105" customFormat="1" x14ac:dyDescent="0.2">
      <c r="A15" s="258" t="s">
        <v>12</v>
      </c>
      <c r="B15" s="259">
        <v>50</v>
      </c>
      <c r="D15" s="106" t="s">
        <v>188</v>
      </c>
      <c r="F15" s="108"/>
      <c r="G15" s="108"/>
      <c r="H15" s="108"/>
      <c r="I15" s="108"/>
    </row>
    <row r="16" spans="1:9" s="105" customFormat="1" x14ac:dyDescent="0.2">
      <c r="A16" s="258" t="s">
        <v>13</v>
      </c>
      <c r="B16" s="259">
        <v>60</v>
      </c>
      <c r="D16" s="106" t="s">
        <v>189</v>
      </c>
      <c r="F16" s="108"/>
      <c r="G16" s="108"/>
      <c r="H16" s="108"/>
      <c r="I16" s="108"/>
    </row>
    <row r="17" spans="1:9" s="105" customFormat="1" x14ac:dyDescent="0.2">
      <c r="A17" s="258" t="s">
        <v>14</v>
      </c>
      <c r="B17" s="259">
        <v>60</v>
      </c>
      <c r="F17" s="108"/>
      <c r="G17" s="108"/>
      <c r="H17" s="108"/>
      <c r="I17" s="108"/>
    </row>
    <row r="18" spans="1:9" s="105" customFormat="1" x14ac:dyDescent="0.2">
      <c r="A18" s="258" t="s">
        <v>15</v>
      </c>
      <c r="B18" s="259">
        <v>33</v>
      </c>
      <c r="F18" s="108"/>
      <c r="G18" s="108"/>
      <c r="H18" s="108"/>
      <c r="I18" s="108"/>
    </row>
    <row r="19" spans="1:9" s="105" customFormat="1" x14ac:dyDescent="0.2">
      <c r="A19" s="258" t="s">
        <v>16</v>
      </c>
      <c r="B19" s="259">
        <v>61</v>
      </c>
      <c r="F19" s="108"/>
      <c r="G19" s="108"/>
      <c r="H19" s="108"/>
      <c r="I19" s="108"/>
    </row>
    <row r="20" spans="1:9" s="105" customFormat="1" x14ac:dyDescent="0.2">
      <c r="A20" s="258" t="s">
        <v>17</v>
      </c>
      <c r="B20" s="259">
        <v>43</v>
      </c>
      <c r="F20" s="108"/>
      <c r="G20" s="108"/>
      <c r="H20" s="108"/>
      <c r="I20" s="108"/>
    </row>
    <row r="21" spans="1:9" s="105" customFormat="1" x14ac:dyDescent="0.2">
      <c r="A21" s="258" t="s">
        <v>18</v>
      </c>
      <c r="B21" s="259">
        <v>33</v>
      </c>
      <c r="F21" s="108"/>
      <c r="G21" s="108"/>
      <c r="H21" s="108"/>
      <c r="I21" s="108"/>
    </row>
    <row r="22" spans="1:9" s="105" customFormat="1" x14ac:dyDescent="0.2">
      <c r="A22" s="258" t="s">
        <v>19</v>
      </c>
      <c r="B22" s="259">
        <v>43</v>
      </c>
      <c r="F22" s="108"/>
      <c r="G22" s="108"/>
      <c r="H22" s="108"/>
      <c r="I22" s="108"/>
    </row>
    <row r="23" spans="1:9" s="105" customFormat="1" x14ac:dyDescent="0.2">
      <c r="A23" s="258" t="s">
        <v>20</v>
      </c>
      <c r="B23" s="259">
        <v>40</v>
      </c>
      <c r="F23" s="108"/>
      <c r="G23" s="108"/>
      <c r="H23" s="108"/>
      <c r="I23" s="108"/>
    </row>
    <row r="24" spans="1:9" s="105" customFormat="1" x14ac:dyDescent="0.2">
      <c r="A24" s="258" t="s">
        <v>21</v>
      </c>
      <c r="B24" s="259">
        <v>39</v>
      </c>
      <c r="F24" s="108"/>
      <c r="G24" s="108"/>
      <c r="H24" s="108"/>
      <c r="I24" s="108"/>
    </row>
    <row r="25" spans="1:9" s="105" customFormat="1" x14ac:dyDescent="0.2">
      <c r="A25" s="258" t="s">
        <v>22</v>
      </c>
      <c r="B25" s="259">
        <v>37</v>
      </c>
      <c r="F25" s="108"/>
      <c r="G25" s="108"/>
      <c r="H25" s="108"/>
      <c r="I25" s="108"/>
    </row>
    <row r="26" spans="1:9" s="105" customFormat="1" x14ac:dyDescent="0.2">
      <c r="A26" s="258" t="s">
        <v>23</v>
      </c>
      <c r="B26" s="259">
        <v>33</v>
      </c>
      <c r="F26" s="108"/>
      <c r="G26" s="108"/>
      <c r="H26" s="108"/>
      <c r="I26" s="108"/>
    </row>
    <row r="27" spans="1:9" s="105" customFormat="1" x14ac:dyDescent="0.2">
      <c r="A27" s="258" t="s">
        <v>24</v>
      </c>
      <c r="B27" s="259">
        <v>50</v>
      </c>
      <c r="F27" s="108"/>
      <c r="G27" s="108"/>
      <c r="H27" s="108"/>
      <c r="I27" s="108"/>
    </row>
    <row r="28" spans="1:9" s="105" customFormat="1" x14ac:dyDescent="0.2">
      <c r="A28" s="258" t="s">
        <v>25</v>
      </c>
      <c r="B28" s="259">
        <v>47</v>
      </c>
      <c r="F28" s="108"/>
      <c r="G28" s="108"/>
      <c r="H28" s="108"/>
      <c r="I28" s="108"/>
    </row>
    <row r="29" spans="1:9" s="105" customFormat="1" x14ac:dyDescent="0.2">
      <c r="A29" s="258" t="s">
        <v>26</v>
      </c>
      <c r="B29" s="259">
        <v>80</v>
      </c>
      <c r="F29" s="108"/>
      <c r="G29" s="108"/>
      <c r="H29" s="108"/>
      <c r="I29" s="108"/>
    </row>
    <row r="30" spans="1:9" s="105" customFormat="1" x14ac:dyDescent="0.2">
      <c r="A30" s="258" t="s">
        <v>27</v>
      </c>
      <c r="B30" s="259">
        <v>40</v>
      </c>
      <c r="F30" s="108"/>
      <c r="G30" s="108"/>
      <c r="H30" s="108"/>
      <c r="I30" s="108"/>
    </row>
    <row r="31" spans="1:9" s="105" customFormat="1" x14ac:dyDescent="0.2">
      <c r="A31" s="258" t="s">
        <v>28</v>
      </c>
      <c r="B31" s="259">
        <v>50</v>
      </c>
      <c r="F31" s="108"/>
      <c r="G31" s="108"/>
      <c r="H31" s="108"/>
      <c r="I31" s="108"/>
    </row>
    <row r="32" spans="1:9" s="105" customFormat="1" x14ac:dyDescent="0.2">
      <c r="A32" s="258" t="s">
        <v>29</v>
      </c>
      <c r="B32" s="259">
        <v>33</v>
      </c>
      <c r="F32" s="108"/>
      <c r="G32" s="108"/>
      <c r="H32" s="108"/>
      <c r="I32" s="108"/>
    </row>
    <row r="33" spans="1:9" s="105" customFormat="1" x14ac:dyDescent="0.2">
      <c r="A33" s="258" t="s">
        <v>30</v>
      </c>
      <c r="B33" s="259">
        <v>47</v>
      </c>
      <c r="F33" s="108"/>
      <c r="G33" s="108"/>
      <c r="H33" s="108"/>
      <c r="I33" s="108"/>
    </row>
    <row r="34" spans="1:9" s="105" customFormat="1" x14ac:dyDescent="0.2">
      <c r="A34" s="258" t="s">
        <v>31</v>
      </c>
      <c r="B34" s="259">
        <v>33</v>
      </c>
      <c r="F34" s="108"/>
      <c r="G34" s="108"/>
      <c r="H34" s="108"/>
      <c r="I34" s="108"/>
    </row>
    <row r="35" spans="1:9" s="105" customFormat="1" x14ac:dyDescent="0.2">
      <c r="A35" s="258" t="s">
        <v>32</v>
      </c>
      <c r="B35" s="259">
        <v>45</v>
      </c>
      <c r="F35" s="108"/>
      <c r="G35" s="108"/>
      <c r="H35" s="108"/>
      <c r="I35" s="108"/>
    </row>
    <row r="36" spans="1:9" s="105" customFormat="1" x14ac:dyDescent="0.2">
      <c r="A36" s="258" t="s">
        <v>33</v>
      </c>
      <c r="B36" s="259">
        <v>47</v>
      </c>
      <c r="F36" s="108"/>
      <c r="G36" s="108"/>
      <c r="H36" s="108"/>
      <c r="I36" s="108"/>
    </row>
    <row r="37" spans="1:9" s="105" customFormat="1" x14ac:dyDescent="0.2">
      <c r="A37" s="258" t="s">
        <v>34</v>
      </c>
      <c r="B37" s="259">
        <v>55</v>
      </c>
      <c r="F37" s="108"/>
      <c r="G37" s="108"/>
      <c r="H37" s="108"/>
      <c r="I37" s="108"/>
    </row>
    <row r="38" spans="1:9" s="105" customFormat="1" x14ac:dyDescent="0.2">
      <c r="A38" s="258" t="s">
        <v>35</v>
      </c>
      <c r="B38" s="259">
        <v>33</v>
      </c>
      <c r="F38" s="108"/>
      <c r="G38" s="108"/>
      <c r="H38" s="108"/>
      <c r="I38" s="108"/>
    </row>
    <row r="39" spans="1:9" s="105" customFormat="1" x14ac:dyDescent="0.2">
      <c r="A39" s="258" t="s">
        <v>36</v>
      </c>
      <c r="B39" s="259">
        <v>33</v>
      </c>
      <c r="F39" s="108"/>
      <c r="G39" s="108"/>
      <c r="H39" s="108"/>
      <c r="I39" s="108"/>
    </row>
    <row r="40" spans="1:9" s="105" customFormat="1" x14ac:dyDescent="0.2">
      <c r="A40" s="258" t="s">
        <v>37</v>
      </c>
      <c r="B40" s="259">
        <v>33</v>
      </c>
      <c r="F40" s="108"/>
      <c r="G40" s="108"/>
      <c r="H40" s="108"/>
      <c r="I40" s="108"/>
    </row>
    <row r="41" spans="1:9" s="105" customFormat="1" x14ac:dyDescent="0.2">
      <c r="A41" s="258" t="s">
        <v>38</v>
      </c>
      <c r="B41" s="259">
        <v>40</v>
      </c>
      <c r="F41" s="108"/>
      <c r="G41" s="108"/>
      <c r="H41" s="108"/>
      <c r="I41" s="108"/>
    </row>
    <row r="42" spans="1:9" s="105" customFormat="1" x14ac:dyDescent="0.2">
      <c r="A42" s="258" t="s">
        <v>39</v>
      </c>
      <c r="B42" s="259">
        <v>37</v>
      </c>
      <c r="F42" s="108"/>
      <c r="G42" s="108"/>
      <c r="H42" s="108"/>
      <c r="I42" s="108"/>
    </row>
    <row r="43" spans="1:9" s="105" customFormat="1" x14ac:dyDescent="0.2">
      <c r="A43" s="258" t="s">
        <v>40</v>
      </c>
      <c r="B43" s="259">
        <v>70</v>
      </c>
      <c r="F43" s="108"/>
      <c r="G43" s="108"/>
      <c r="H43" s="108"/>
      <c r="I43" s="108"/>
    </row>
    <row r="44" spans="1:9" s="105" customFormat="1" x14ac:dyDescent="0.2">
      <c r="A44" s="258" t="s">
        <v>41</v>
      </c>
      <c r="B44" s="259">
        <v>58</v>
      </c>
      <c r="F44" s="108"/>
      <c r="G44" s="108"/>
      <c r="H44" s="108"/>
      <c r="I44" s="108"/>
    </row>
    <row r="45" spans="1:9" s="105" customFormat="1" x14ac:dyDescent="0.2">
      <c r="A45" s="258" t="s">
        <v>42</v>
      </c>
      <c r="B45" s="259">
        <v>63</v>
      </c>
      <c r="F45" s="108"/>
      <c r="G45" s="108"/>
      <c r="H45" s="108"/>
      <c r="I45" s="108"/>
    </row>
    <row r="46" spans="1:9" x14ac:dyDescent="0.2">
      <c r="A46" s="260" t="s">
        <v>43</v>
      </c>
      <c r="B46" s="259">
        <v>70</v>
      </c>
    </row>
    <row r="47" spans="1:9" x14ac:dyDescent="0.2">
      <c r="A47" s="258" t="s">
        <v>44</v>
      </c>
      <c r="B47" s="259">
        <v>40</v>
      </c>
    </row>
    <row r="48" spans="1:9" x14ac:dyDescent="0.2">
      <c r="A48" s="258" t="s">
        <v>45</v>
      </c>
      <c r="B48" s="259">
        <v>37</v>
      </c>
    </row>
    <row r="49" spans="1:2" x14ac:dyDescent="0.2">
      <c r="A49" s="258" t="s">
        <v>46</v>
      </c>
      <c r="B49" s="259">
        <v>87</v>
      </c>
    </row>
    <row r="50" spans="1:2" x14ac:dyDescent="0.2">
      <c r="A50" s="258" t="s">
        <v>47</v>
      </c>
      <c r="B50" s="259">
        <v>40</v>
      </c>
    </row>
    <row r="51" spans="1:2" x14ac:dyDescent="0.2">
      <c r="A51" s="258" t="s">
        <v>48</v>
      </c>
      <c r="B51" s="259">
        <v>40</v>
      </c>
    </row>
    <row r="52" spans="1:2" x14ac:dyDescent="0.2">
      <c r="A52" s="258" t="s">
        <v>49</v>
      </c>
      <c r="B52" s="259">
        <v>67</v>
      </c>
    </row>
    <row r="53" spans="1:2" x14ac:dyDescent="0.2">
      <c r="A53" s="262" t="s">
        <v>240</v>
      </c>
      <c r="B53" s="263">
        <v>61</v>
      </c>
    </row>
    <row r="54" spans="1:2" x14ac:dyDescent="0.2">
      <c r="A54" s="262" t="s">
        <v>241</v>
      </c>
      <c r="B54" s="264">
        <v>82</v>
      </c>
    </row>
    <row r="55" spans="1:2" x14ac:dyDescent="0.2">
      <c r="A55" s="258" t="s">
        <v>50</v>
      </c>
      <c r="B55" s="259">
        <v>60</v>
      </c>
    </row>
    <row r="56" spans="1:2" x14ac:dyDescent="0.2">
      <c r="A56" s="258" t="s">
        <v>51</v>
      </c>
      <c r="B56" s="259">
        <v>53</v>
      </c>
    </row>
    <row r="57" spans="1:2" x14ac:dyDescent="0.2">
      <c r="A57" s="258" t="s">
        <v>52</v>
      </c>
      <c r="B57" s="259">
        <v>33</v>
      </c>
    </row>
    <row r="58" spans="1:2" x14ac:dyDescent="0.2">
      <c r="A58" s="258" t="s">
        <v>53</v>
      </c>
      <c r="B58" s="259">
        <v>55</v>
      </c>
    </row>
    <row r="59" spans="1:2" x14ac:dyDescent="0.2">
      <c r="A59" s="258" t="s">
        <v>54</v>
      </c>
      <c r="B59" s="259">
        <v>52</v>
      </c>
    </row>
    <row r="60" spans="1:2" x14ac:dyDescent="0.2">
      <c r="A60" s="258" t="s">
        <v>55</v>
      </c>
      <c r="B60" s="259">
        <v>60</v>
      </c>
    </row>
    <row r="61" spans="1:2" x14ac:dyDescent="0.2">
      <c r="A61" s="258" t="s">
        <v>56</v>
      </c>
      <c r="B61" s="259">
        <v>40</v>
      </c>
    </row>
    <row r="62" spans="1:2" x14ac:dyDescent="0.2">
      <c r="A62" s="258" t="s">
        <v>57</v>
      </c>
      <c r="B62" s="259">
        <v>37</v>
      </c>
    </row>
    <row r="63" spans="1:2" x14ac:dyDescent="0.2">
      <c r="A63" s="258" t="s">
        <v>58</v>
      </c>
      <c r="B63" s="259">
        <v>62</v>
      </c>
    </row>
    <row r="64" spans="1:2" x14ac:dyDescent="0.2">
      <c r="A64" s="258" t="s">
        <v>59</v>
      </c>
      <c r="B64" s="259">
        <v>60</v>
      </c>
    </row>
    <row r="65" spans="1:2" x14ac:dyDescent="0.2">
      <c r="A65" s="258" t="s">
        <v>60</v>
      </c>
      <c r="B65" s="259">
        <v>33</v>
      </c>
    </row>
    <row r="66" spans="1:2" x14ac:dyDescent="0.2">
      <c r="A66" s="258" t="s">
        <v>61</v>
      </c>
      <c r="B66" s="259">
        <v>70</v>
      </c>
    </row>
    <row r="67" spans="1:2" x14ac:dyDescent="0.2">
      <c r="A67" s="258" t="s">
        <v>62</v>
      </c>
      <c r="B67" s="259">
        <v>67</v>
      </c>
    </row>
    <row r="68" spans="1:2" x14ac:dyDescent="0.2">
      <c r="A68" s="258" t="s">
        <v>63</v>
      </c>
      <c r="B68" s="259">
        <v>33</v>
      </c>
    </row>
    <row r="69" spans="1:2" x14ac:dyDescent="0.2">
      <c r="A69" s="258" t="s">
        <v>64</v>
      </c>
      <c r="B69" s="259">
        <v>40</v>
      </c>
    </row>
    <row r="70" spans="1:2" x14ac:dyDescent="0.2">
      <c r="A70" s="258" t="s">
        <v>65</v>
      </c>
      <c r="B70" s="259">
        <v>33</v>
      </c>
    </row>
    <row r="71" spans="1:2" x14ac:dyDescent="0.2">
      <c r="A71" s="258" t="s">
        <v>66</v>
      </c>
      <c r="B71" s="259">
        <v>45</v>
      </c>
    </row>
    <row r="72" spans="1:2" x14ac:dyDescent="0.2">
      <c r="A72" s="258" t="s">
        <v>67</v>
      </c>
      <c r="B72" s="259">
        <v>50</v>
      </c>
    </row>
    <row r="73" spans="1:2" x14ac:dyDescent="0.2">
      <c r="A73" s="258" t="s">
        <v>68</v>
      </c>
      <c r="B73" s="259">
        <v>60</v>
      </c>
    </row>
    <row r="74" spans="1:2" x14ac:dyDescent="0.2">
      <c r="A74" s="258" t="s">
        <v>69</v>
      </c>
      <c r="B74" s="259">
        <v>33</v>
      </c>
    </row>
    <row r="75" spans="1:2" x14ac:dyDescent="0.2">
      <c r="A75" s="258" t="s">
        <v>70</v>
      </c>
      <c r="B75" s="259">
        <v>44</v>
      </c>
    </row>
    <row r="76" spans="1:2" x14ac:dyDescent="0.2">
      <c r="A76" s="258" t="s">
        <v>71</v>
      </c>
      <c r="B76" s="259">
        <v>48</v>
      </c>
    </row>
    <row r="77" spans="1:2" x14ac:dyDescent="0.2">
      <c r="A77" s="258" t="s">
        <v>72</v>
      </c>
      <c r="B77" s="259">
        <v>33</v>
      </c>
    </row>
    <row r="78" spans="1:2" x14ac:dyDescent="0.2">
      <c r="A78" s="258" t="s">
        <v>73</v>
      </c>
      <c r="B78" s="259">
        <v>47</v>
      </c>
    </row>
    <row r="79" spans="1:2" x14ac:dyDescent="0.2">
      <c r="A79" s="258" t="s">
        <v>74</v>
      </c>
      <c r="B79" s="259">
        <v>57</v>
      </c>
    </row>
    <row r="80" spans="1:2" x14ac:dyDescent="0.2">
      <c r="A80" s="258" t="s">
        <v>242</v>
      </c>
      <c r="B80" s="259">
        <v>33</v>
      </c>
    </row>
    <row r="81" spans="1:2" x14ac:dyDescent="0.2">
      <c r="A81" s="258" t="s">
        <v>75</v>
      </c>
      <c r="B81" s="259">
        <v>80</v>
      </c>
    </row>
    <row r="82" spans="1:2" x14ac:dyDescent="0.2">
      <c r="A82" s="258" t="s">
        <v>77</v>
      </c>
      <c r="B82" s="259">
        <v>61</v>
      </c>
    </row>
    <row r="83" spans="1:2" x14ac:dyDescent="0.2">
      <c r="A83" s="258" t="s">
        <v>243</v>
      </c>
      <c r="B83" s="259">
        <v>33</v>
      </c>
    </row>
    <row r="84" spans="1:2" x14ac:dyDescent="0.2">
      <c r="A84" s="258" t="s">
        <v>78</v>
      </c>
      <c r="B84" s="259">
        <v>33</v>
      </c>
    </row>
    <row r="85" spans="1:2" x14ac:dyDescent="0.2">
      <c r="A85" s="258" t="s">
        <v>79</v>
      </c>
      <c r="B85" s="259">
        <v>33</v>
      </c>
    </row>
    <row r="86" spans="1:2" x14ac:dyDescent="0.2">
      <c r="A86" s="258" t="s">
        <v>244</v>
      </c>
      <c r="B86" s="259">
        <v>60</v>
      </c>
    </row>
    <row r="87" spans="1:2" x14ac:dyDescent="0.2">
      <c r="A87" s="258" t="s">
        <v>80</v>
      </c>
      <c r="B87" s="259">
        <v>40</v>
      </c>
    </row>
    <row r="88" spans="1:2" x14ac:dyDescent="0.2">
      <c r="A88" s="258" t="s">
        <v>81</v>
      </c>
      <c r="B88" s="259">
        <v>63</v>
      </c>
    </row>
    <row r="89" spans="1:2" x14ac:dyDescent="0.2">
      <c r="A89" s="258" t="s">
        <v>82</v>
      </c>
      <c r="B89" s="259">
        <v>50</v>
      </c>
    </row>
    <row r="90" spans="1:2" x14ac:dyDescent="0.2">
      <c r="A90" s="258" t="s">
        <v>83</v>
      </c>
      <c r="B90" s="259">
        <v>40</v>
      </c>
    </row>
    <row r="91" spans="1:2" x14ac:dyDescent="0.2">
      <c r="A91" s="258" t="s">
        <v>84</v>
      </c>
      <c r="B91" s="259">
        <v>33</v>
      </c>
    </row>
    <row r="92" spans="1:2" x14ac:dyDescent="0.2">
      <c r="A92" s="258" t="s">
        <v>85</v>
      </c>
      <c r="B92" s="259">
        <v>47</v>
      </c>
    </row>
    <row r="93" spans="1:2" x14ac:dyDescent="0.2">
      <c r="A93" s="258" t="s">
        <v>86</v>
      </c>
      <c r="B93" s="259">
        <v>33</v>
      </c>
    </row>
    <row r="94" spans="1:2" x14ac:dyDescent="0.2">
      <c r="A94" s="258" t="s">
        <v>87</v>
      </c>
      <c r="B94" s="259">
        <v>53</v>
      </c>
    </row>
    <row r="95" spans="1:2" x14ac:dyDescent="0.2">
      <c r="A95" s="258" t="s">
        <v>88</v>
      </c>
      <c r="B95" s="259">
        <v>49</v>
      </c>
    </row>
    <row r="96" spans="1:2" x14ac:dyDescent="0.2">
      <c r="A96" s="258" t="s">
        <v>89</v>
      </c>
      <c r="B96" s="259">
        <v>50</v>
      </c>
    </row>
    <row r="97" spans="1:2" x14ac:dyDescent="0.2">
      <c r="A97" s="258" t="s">
        <v>90</v>
      </c>
      <c r="B97" s="259">
        <v>40</v>
      </c>
    </row>
    <row r="98" spans="1:2" x14ac:dyDescent="0.2">
      <c r="A98" s="258" t="s">
        <v>91</v>
      </c>
      <c r="B98" s="259">
        <v>33</v>
      </c>
    </row>
    <row r="99" spans="1:2" x14ac:dyDescent="0.2">
      <c r="A99" s="258" t="s">
        <v>92</v>
      </c>
      <c r="B99" s="259">
        <v>40</v>
      </c>
    </row>
    <row r="100" spans="1:2" x14ac:dyDescent="0.2">
      <c r="A100" s="258" t="s">
        <v>93</v>
      </c>
      <c r="B100" s="259">
        <v>33</v>
      </c>
    </row>
    <row r="101" spans="1:2" x14ac:dyDescent="0.2">
      <c r="A101" s="258" t="s">
        <v>94</v>
      </c>
      <c r="B101" s="259">
        <v>33</v>
      </c>
    </row>
    <row r="102" spans="1:2" x14ac:dyDescent="0.2">
      <c r="A102" s="258" t="s">
        <v>95</v>
      </c>
      <c r="B102" s="259">
        <v>64</v>
      </c>
    </row>
    <row r="103" spans="1:2" x14ac:dyDescent="0.2">
      <c r="A103" s="258" t="s">
        <v>96</v>
      </c>
      <c r="B103" s="259">
        <v>70</v>
      </c>
    </row>
    <row r="104" spans="1:2" x14ac:dyDescent="0.2">
      <c r="A104" s="258" t="s">
        <v>97</v>
      </c>
      <c r="B104" s="259">
        <v>47</v>
      </c>
    </row>
    <row r="105" spans="1:2" x14ac:dyDescent="0.2">
      <c r="A105" s="258" t="s">
        <v>98</v>
      </c>
      <c r="B105" s="259">
        <v>33</v>
      </c>
    </row>
    <row r="106" spans="1:2" x14ac:dyDescent="0.2">
      <c r="A106" s="258" t="s">
        <v>99</v>
      </c>
      <c r="B106" s="259">
        <v>33</v>
      </c>
    </row>
    <row r="107" spans="1:2" x14ac:dyDescent="0.2">
      <c r="A107" s="258" t="s">
        <v>100</v>
      </c>
      <c r="B107" s="259">
        <v>37</v>
      </c>
    </row>
    <row r="108" spans="1:2" x14ac:dyDescent="0.2">
      <c r="A108" s="258" t="s">
        <v>101</v>
      </c>
      <c r="B108" s="259">
        <v>50</v>
      </c>
    </row>
    <row r="109" spans="1:2" x14ac:dyDescent="0.2">
      <c r="A109" s="258" t="s">
        <v>102</v>
      </c>
      <c r="B109" s="259">
        <v>33</v>
      </c>
    </row>
    <row r="110" spans="1:2" x14ac:dyDescent="0.2">
      <c r="A110" s="258" t="s">
        <v>103</v>
      </c>
      <c r="B110" s="259">
        <v>37</v>
      </c>
    </row>
    <row r="111" spans="1:2" x14ac:dyDescent="0.2">
      <c r="A111" s="258" t="s">
        <v>104</v>
      </c>
      <c r="B111" s="259">
        <v>56</v>
      </c>
    </row>
    <row r="112" spans="1:2" x14ac:dyDescent="0.2">
      <c r="A112" s="258" t="s">
        <v>105</v>
      </c>
      <c r="B112" s="259">
        <v>69</v>
      </c>
    </row>
    <row r="113" spans="1:2" x14ac:dyDescent="0.2">
      <c r="A113" s="258" t="s">
        <v>106</v>
      </c>
      <c r="B113" s="259">
        <v>43</v>
      </c>
    </row>
    <row r="114" spans="1:2" x14ac:dyDescent="0.2">
      <c r="A114" s="258" t="s">
        <v>107</v>
      </c>
      <c r="B114" s="259">
        <v>43</v>
      </c>
    </row>
    <row r="115" spans="1:2" x14ac:dyDescent="0.2">
      <c r="A115" s="258" t="s">
        <v>108</v>
      </c>
      <c r="B115" s="259">
        <v>35</v>
      </c>
    </row>
    <row r="116" spans="1:2" x14ac:dyDescent="0.2">
      <c r="A116" s="258" t="s">
        <v>109</v>
      </c>
      <c r="B116" s="259">
        <v>60</v>
      </c>
    </row>
    <row r="117" spans="1:2" x14ac:dyDescent="0.2">
      <c r="A117" s="258" t="s">
        <v>245</v>
      </c>
      <c r="B117" s="259">
        <v>53</v>
      </c>
    </row>
    <row r="118" spans="1:2" x14ac:dyDescent="0.2">
      <c r="A118" s="258" t="s">
        <v>110</v>
      </c>
      <c r="B118" s="259">
        <v>63</v>
      </c>
    </row>
    <row r="119" spans="1:2" x14ac:dyDescent="0.2">
      <c r="A119" s="258" t="s">
        <v>111</v>
      </c>
      <c r="B119" s="259">
        <v>60</v>
      </c>
    </row>
    <row r="120" spans="1:2" x14ac:dyDescent="0.2">
      <c r="A120" s="258" t="s">
        <v>112</v>
      </c>
      <c r="B120" s="259">
        <v>57</v>
      </c>
    </row>
    <row r="121" spans="1:2" x14ac:dyDescent="0.2">
      <c r="A121" s="258" t="s">
        <v>113</v>
      </c>
      <c r="B121" s="259">
        <v>43</v>
      </c>
    </row>
    <row r="122" spans="1:2" x14ac:dyDescent="0.2">
      <c r="A122" s="258" t="s">
        <v>114</v>
      </c>
      <c r="B122" s="259">
        <v>57</v>
      </c>
    </row>
    <row r="123" spans="1:2" x14ac:dyDescent="0.2">
      <c r="A123" s="258" t="s">
        <v>115</v>
      </c>
      <c r="B123" s="259">
        <v>53</v>
      </c>
    </row>
    <row r="124" spans="1:2" x14ac:dyDescent="0.2">
      <c r="A124" s="258" t="s">
        <v>116</v>
      </c>
      <c r="B124" s="259">
        <v>60</v>
      </c>
    </row>
    <row r="125" spans="1:2" x14ac:dyDescent="0.2">
      <c r="A125" s="258" t="s">
        <v>117</v>
      </c>
      <c r="B125" s="259">
        <v>53</v>
      </c>
    </row>
    <row r="126" spans="1:2" x14ac:dyDescent="0.2">
      <c r="A126" s="258" t="s">
        <v>118</v>
      </c>
      <c r="B126" s="259">
        <v>53</v>
      </c>
    </row>
    <row r="127" spans="1:2" x14ac:dyDescent="0.2">
      <c r="A127" s="258" t="s">
        <v>119</v>
      </c>
      <c r="B127" s="259">
        <v>52</v>
      </c>
    </row>
    <row r="128" spans="1:2" x14ac:dyDescent="0.2">
      <c r="A128" s="258" t="s">
        <v>120</v>
      </c>
      <c r="B128" s="259">
        <v>37</v>
      </c>
    </row>
    <row r="129" spans="1:2" x14ac:dyDescent="0.2">
      <c r="A129" s="258" t="s">
        <v>121</v>
      </c>
      <c r="B129" s="259">
        <v>69</v>
      </c>
    </row>
    <row r="130" spans="1:2" x14ac:dyDescent="0.2">
      <c r="A130" s="258" t="s">
        <v>246</v>
      </c>
      <c r="B130" s="259">
        <v>40</v>
      </c>
    </row>
    <row r="131" spans="1:2" x14ac:dyDescent="0.2">
      <c r="A131" s="258" t="s">
        <v>122</v>
      </c>
      <c r="B131" s="259">
        <v>33</v>
      </c>
    </row>
    <row r="132" spans="1:2" x14ac:dyDescent="0.2">
      <c r="A132" s="258" t="s">
        <v>123</v>
      </c>
      <c r="B132" s="259">
        <v>70</v>
      </c>
    </row>
    <row r="133" spans="1:2" x14ac:dyDescent="0.2">
      <c r="A133" s="258" t="s">
        <v>124</v>
      </c>
      <c r="B133" s="259">
        <v>80</v>
      </c>
    </row>
    <row r="134" spans="1:2" x14ac:dyDescent="0.2">
      <c r="A134" s="258" t="s">
        <v>125</v>
      </c>
      <c r="B134" s="259">
        <v>60</v>
      </c>
    </row>
    <row r="135" spans="1:2" x14ac:dyDescent="0.2">
      <c r="A135" s="258" t="s">
        <v>126</v>
      </c>
      <c r="B135" s="259">
        <v>40</v>
      </c>
    </row>
    <row r="136" spans="1:2" x14ac:dyDescent="0.2">
      <c r="A136" s="258" t="s">
        <v>127</v>
      </c>
      <c r="B136" s="259">
        <v>37</v>
      </c>
    </row>
    <row r="137" spans="1:2" x14ac:dyDescent="0.2">
      <c r="A137" s="258" t="s">
        <v>128</v>
      </c>
      <c r="B137" s="259">
        <v>33</v>
      </c>
    </row>
    <row r="138" spans="1:2" x14ac:dyDescent="0.2">
      <c r="A138" s="258" t="s">
        <v>129</v>
      </c>
      <c r="B138" s="259">
        <v>40</v>
      </c>
    </row>
    <row r="139" spans="1:2" x14ac:dyDescent="0.2">
      <c r="A139" s="258" t="s">
        <v>130</v>
      </c>
      <c r="B139" s="259">
        <v>37</v>
      </c>
    </row>
    <row r="140" spans="1:2" x14ac:dyDescent="0.2">
      <c r="A140" s="258" t="s">
        <v>131</v>
      </c>
      <c r="B140" s="259">
        <v>53</v>
      </c>
    </row>
    <row r="141" spans="1:2" x14ac:dyDescent="0.2">
      <c r="A141" s="258" t="s">
        <v>132</v>
      </c>
      <c r="B141" s="259">
        <v>37</v>
      </c>
    </row>
    <row r="142" spans="1:2" x14ac:dyDescent="0.2">
      <c r="A142" s="258" t="s">
        <v>133</v>
      </c>
      <c r="B142" s="259">
        <v>53</v>
      </c>
    </row>
    <row r="143" spans="1:2" x14ac:dyDescent="0.2">
      <c r="A143" s="258" t="s">
        <v>134</v>
      </c>
      <c r="B143" s="259">
        <v>37</v>
      </c>
    </row>
    <row r="144" spans="1:2" x14ac:dyDescent="0.2">
      <c r="A144" s="258" t="s">
        <v>135</v>
      </c>
      <c r="B144" s="259">
        <v>60</v>
      </c>
    </row>
    <row r="145" spans="1:2" x14ac:dyDescent="0.2">
      <c r="A145" s="258" t="s">
        <v>136</v>
      </c>
      <c r="B145" s="259">
        <v>63</v>
      </c>
    </row>
    <row r="146" spans="1:2" x14ac:dyDescent="0.2">
      <c r="A146" s="258" t="s">
        <v>137</v>
      </c>
      <c r="B146" s="259">
        <v>57</v>
      </c>
    </row>
    <row r="147" spans="1:2" x14ac:dyDescent="0.2">
      <c r="A147" s="258" t="s">
        <v>138</v>
      </c>
      <c r="B147" s="259">
        <v>48</v>
      </c>
    </row>
    <row r="148" spans="1:2" x14ac:dyDescent="0.2">
      <c r="A148" s="258" t="s">
        <v>139</v>
      </c>
      <c r="B148" s="259">
        <v>33</v>
      </c>
    </row>
    <row r="149" spans="1:2" x14ac:dyDescent="0.2">
      <c r="A149" s="258" t="s">
        <v>140</v>
      </c>
      <c r="B149" s="259">
        <v>62</v>
      </c>
    </row>
    <row r="150" spans="1:2" x14ac:dyDescent="0.2">
      <c r="A150" s="258" t="s">
        <v>141</v>
      </c>
      <c r="B150" s="259">
        <v>33</v>
      </c>
    </row>
    <row r="151" spans="1:2" x14ac:dyDescent="0.2">
      <c r="A151" s="258" t="s">
        <v>142</v>
      </c>
      <c r="B151" s="259">
        <v>33</v>
      </c>
    </row>
    <row r="152" spans="1:2" x14ac:dyDescent="0.2">
      <c r="A152" s="258" t="s">
        <v>247</v>
      </c>
      <c r="B152" s="261">
        <v>33</v>
      </c>
    </row>
    <row r="153" spans="1:2" x14ac:dyDescent="0.2">
      <c r="B153" s="253"/>
    </row>
  </sheetData>
  <mergeCells count="1">
    <mergeCell ref="D14:H14"/>
  </mergeCells>
  <dataValidations xWindow="920" yWindow="321" count="2">
    <dataValidation type="list" allowBlank="1" showInputMessage="1" showErrorMessage="1" sqref="E4">
      <formula1>"Benzinas, Dyzelinas, Dujos"</formula1>
    </dataValidation>
    <dataValidation type="list" allowBlank="1" showInputMessage="1" showErrorMessage="1" sqref="E5">
      <formula1>"Vasara,Žiema"</formula1>
    </dataValidation>
  </dataValidations>
  <hyperlinks>
    <hyperlink ref="D12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40"/>
  <sheetViews>
    <sheetView workbookViewId="0">
      <selection activeCell="D2" sqref="D2"/>
    </sheetView>
  </sheetViews>
  <sheetFormatPr defaultRowHeight="12.75" x14ac:dyDescent="0.2"/>
  <cols>
    <col min="1" max="1" width="1.42578125" customWidth="1"/>
    <col min="2" max="2" width="14.140625" customWidth="1"/>
    <col min="3" max="3" width="6.5703125" customWidth="1"/>
    <col min="4" max="4" width="49.7109375" customWidth="1"/>
    <col min="5" max="5" width="18.140625" customWidth="1"/>
    <col min="6" max="6" width="8.7109375" bestFit="1" customWidth="1"/>
    <col min="7" max="7" width="9.42578125" customWidth="1"/>
    <col min="8" max="8" width="9.140625" customWidth="1"/>
    <col min="9" max="9" width="10.85546875" customWidth="1"/>
    <col min="10" max="10" width="11.7109375" customWidth="1"/>
  </cols>
  <sheetData>
    <row r="1" spans="1:17" s="22" customFormat="1" ht="16.5" customHeight="1" x14ac:dyDescent="0.2">
      <c r="B1" s="21"/>
      <c r="C1" s="21"/>
      <c r="D1" s="21"/>
      <c r="F1" s="70" t="s">
        <v>150</v>
      </c>
      <c r="G1" s="21"/>
      <c r="I1" s="81"/>
      <c r="J1" s="82"/>
      <c r="K1" s="21"/>
    </row>
    <row r="2" spans="1:17" ht="33.75" customHeight="1" x14ac:dyDescent="0.2">
      <c r="B2" s="29" t="s">
        <v>225</v>
      </c>
      <c r="C2" s="29"/>
      <c r="D2" s="29"/>
      <c r="E2" s="68"/>
      <c r="F2" s="29"/>
      <c r="G2" s="29"/>
      <c r="H2" s="29"/>
      <c r="I2" s="81"/>
      <c r="J2" s="82"/>
      <c r="K2" s="1"/>
    </row>
    <row r="3" spans="1:17" ht="30" customHeight="1" x14ac:dyDescent="0.2">
      <c r="B3" s="69"/>
      <c r="C3" s="29"/>
      <c r="D3" s="29"/>
      <c r="E3" s="29"/>
      <c r="F3" s="29"/>
      <c r="G3" s="29"/>
      <c r="H3" s="29"/>
      <c r="I3" s="110"/>
      <c r="J3" s="111"/>
      <c r="K3" s="1"/>
    </row>
    <row r="4" spans="1:17" ht="17.100000000000001" customHeight="1" x14ac:dyDescent="0.2">
      <c r="B4" s="18" t="s">
        <v>195</v>
      </c>
      <c r="C4" s="281" t="s">
        <v>196</v>
      </c>
      <c r="D4" s="281"/>
      <c r="E4" s="56"/>
      <c r="F4" s="48"/>
      <c r="G4" s="59"/>
      <c r="H4" s="20" t="s">
        <v>152</v>
      </c>
      <c r="I4" s="10" t="s">
        <v>153</v>
      </c>
      <c r="J4" s="99">
        <v>43832</v>
      </c>
      <c r="K4" s="2"/>
    </row>
    <row r="5" spans="1:17" ht="17.100000000000001" customHeight="1" x14ac:dyDescent="0.2">
      <c r="B5" s="7"/>
      <c r="C5" s="147" t="s">
        <v>226</v>
      </c>
      <c r="D5" s="8"/>
      <c r="E5" s="57"/>
      <c r="F5" s="57"/>
      <c r="G5" s="57"/>
      <c r="I5" s="10" t="s">
        <v>154</v>
      </c>
      <c r="J5" s="99">
        <v>43836</v>
      </c>
      <c r="K5" s="2"/>
    </row>
    <row r="6" spans="1:17" ht="17.100000000000001" customHeight="1" x14ac:dyDescent="0.2">
      <c r="B6" s="18" t="s">
        <v>227</v>
      </c>
      <c r="C6" s="6"/>
      <c r="D6" s="7"/>
      <c r="E6" s="56"/>
      <c r="F6" s="57"/>
      <c r="G6" s="48"/>
      <c r="I6" s="10" t="s">
        <v>155</v>
      </c>
      <c r="J6" s="50">
        <f>J5-J4+1</f>
        <v>5</v>
      </c>
      <c r="K6" s="2"/>
    </row>
    <row r="7" spans="1:17" ht="16.5" customHeight="1" x14ac:dyDescent="0.2">
      <c r="B7" s="9" t="s">
        <v>151</v>
      </c>
      <c r="C7" s="281" t="s">
        <v>197</v>
      </c>
      <c r="D7" s="281"/>
      <c r="E7" s="152" t="s">
        <v>229</v>
      </c>
      <c r="F7" s="281"/>
      <c r="G7" s="281"/>
      <c r="H7" s="281"/>
      <c r="I7" s="7"/>
      <c r="J7" s="49"/>
      <c r="K7" s="3"/>
    </row>
    <row r="8" spans="1:17" ht="17.100000000000001" customHeight="1" x14ac:dyDescent="0.2">
      <c r="B8" s="9" t="s">
        <v>228</v>
      </c>
      <c r="C8" s="281"/>
      <c r="D8" s="281"/>
      <c r="F8" s="282"/>
      <c r="G8" s="282"/>
      <c r="H8" s="282"/>
      <c r="I8" s="9"/>
      <c r="J8" s="49"/>
      <c r="K8" s="3"/>
      <c r="M8" s="11"/>
      <c r="N8" s="11"/>
      <c r="O8" s="11"/>
      <c r="P8" s="11"/>
      <c r="Q8" s="11"/>
    </row>
    <row r="9" spans="1:17" ht="17.100000000000001" customHeight="1" x14ac:dyDescent="0.2">
      <c r="B9" s="1"/>
      <c r="C9" s="1"/>
      <c r="D9" s="1"/>
      <c r="E9" s="47"/>
      <c r="F9" s="47"/>
      <c r="G9" s="47"/>
      <c r="H9" s="1"/>
      <c r="I9" s="1"/>
      <c r="J9" s="47"/>
      <c r="K9" s="2"/>
      <c r="M9" s="11"/>
      <c r="N9" s="11"/>
      <c r="O9" s="11"/>
      <c r="P9" s="11"/>
      <c r="Q9" s="11"/>
    </row>
    <row r="10" spans="1:17" s="51" customFormat="1" ht="27" customHeight="1" x14ac:dyDescent="0.2">
      <c r="B10" s="52" t="s">
        <v>156</v>
      </c>
      <c r="C10" s="53" t="s">
        <v>157</v>
      </c>
      <c r="D10" s="53" t="s">
        <v>183</v>
      </c>
      <c r="E10" s="53" t="s">
        <v>158</v>
      </c>
      <c r="F10" s="53" t="s">
        <v>159</v>
      </c>
      <c r="G10" s="53" t="s">
        <v>184</v>
      </c>
      <c r="H10" s="53" t="s">
        <v>160</v>
      </c>
      <c r="I10" s="53" t="s">
        <v>161</v>
      </c>
      <c r="J10" s="54" t="s">
        <v>185</v>
      </c>
      <c r="K10" s="55"/>
      <c r="M10" s="122"/>
      <c r="N10" s="122"/>
      <c r="O10" s="122"/>
      <c r="P10" s="122"/>
      <c r="Q10" s="122"/>
    </row>
    <row r="11" spans="1:17" ht="16.899999999999999" customHeight="1" x14ac:dyDescent="0.2">
      <c r="A11" s="30"/>
      <c r="B11" s="100"/>
      <c r="C11" s="71"/>
      <c r="D11" s="32" t="s">
        <v>191</v>
      </c>
      <c r="E11" s="14"/>
      <c r="F11" s="61"/>
      <c r="G11" s="40"/>
      <c r="H11" s="28"/>
      <c r="I11" s="112"/>
      <c r="J11" s="45">
        <f>IFERROR(IF(F11="",1,F11)*G11/I11,0)</f>
        <v>0</v>
      </c>
      <c r="K11" s="2"/>
      <c r="M11" s="11"/>
      <c r="N11" s="11"/>
      <c r="O11" s="11"/>
      <c r="P11" s="11"/>
      <c r="Q11" s="11"/>
    </row>
    <row r="12" spans="1:17" ht="17.100000000000001" customHeight="1" x14ac:dyDescent="0.2">
      <c r="B12" s="101"/>
      <c r="C12" s="72" t="s">
        <v>198</v>
      </c>
      <c r="D12" s="33" t="s">
        <v>237</v>
      </c>
      <c r="E12" s="27" t="s">
        <v>199</v>
      </c>
      <c r="F12" s="37">
        <v>5</v>
      </c>
      <c r="G12" s="41">
        <v>67</v>
      </c>
      <c r="H12" s="27" t="s">
        <v>200</v>
      </c>
      <c r="I12" s="113">
        <v>1</v>
      </c>
      <c r="J12" s="45">
        <f t="shared" ref="J12:J23" si="0">IFERROR(IF(F12="",1,F12)*G12/I12,0)</f>
        <v>335</v>
      </c>
      <c r="K12" s="2"/>
      <c r="M12" s="11"/>
      <c r="N12" s="11"/>
      <c r="O12" s="11"/>
      <c r="P12" s="11"/>
      <c r="Q12" s="11"/>
    </row>
    <row r="13" spans="1:17" ht="17.100000000000001" customHeight="1" x14ac:dyDescent="0.2">
      <c r="B13" s="101">
        <v>43832</v>
      </c>
      <c r="C13" s="72" t="s">
        <v>201</v>
      </c>
      <c r="D13" s="33" t="s">
        <v>202</v>
      </c>
      <c r="E13" s="27" t="s">
        <v>203</v>
      </c>
      <c r="F13" s="37">
        <v>1</v>
      </c>
      <c r="G13" s="41">
        <v>200</v>
      </c>
      <c r="H13" s="27" t="s">
        <v>200</v>
      </c>
      <c r="I13" s="113">
        <f t="shared" ref="I13:I30" si="1">IF(LOWER(H13)="eur",1,"")</f>
        <v>1</v>
      </c>
      <c r="J13" s="45">
        <f t="shared" si="0"/>
        <v>200</v>
      </c>
      <c r="K13" s="2"/>
      <c r="M13" s="11"/>
      <c r="N13" s="11"/>
      <c r="O13" s="11"/>
      <c r="P13" s="11"/>
      <c r="Q13" s="11"/>
    </row>
    <row r="14" spans="1:17" ht="17.100000000000001" customHeight="1" x14ac:dyDescent="0.2">
      <c r="B14" s="102">
        <v>43836</v>
      </c>
      <c r="C14" s="73" t="s">
        <v>204</v>
      </c>
      <c r="D14" s="34" t="s">
        <v>205</v>
      </c>
      <c r="E14" s="24" t="s">
        <v>203</v>
      </c>
      <c r="F14" s="39">
        <v>1</v>
      </c>
      <c r="G14" s="42">
        <v>95.5</v>
      </c>
      <c r="H14" s="24" t="s">
        <v>206</v>
      </c>
      <c r="I14" s="114">
        <v>0.8508</v>
      </c>
      <c r="J14" s="45">
        <f t="shared" si="0"/>
        <v>112.24729666196521</v>
      </c>
      <c r="K14" s="2"/>
      <c r="M14" s="11"/>
      <c r="N14" s="11"/>
      <c r="O14" s="11"/>
      <c r="P14" s="11"/>
      <c r="Q14" s="11"/>
    </row>
    <row r="15" spans="1:17" ht="17.100000000000001" customHeight="1" x14ac:dyDescent="0.2">
      <c r="B15" s="101">
        <v>43832</v>
      </c>
      <c r="C15" s="72" t="s">
        <v>207</v>
      </c>
      <c r="D15" s="33" t="s">
        <v>208</v>
      </c>
      <c r="E15" s="27" t="s">
        <v>209</v>
      </c>
      <c r="F15" s="37">
        <v>1</v>
      </c>
      <c r="G15" s="41">
        <v>19</v>
      </c>
      <c r="H15" s="27" t="s">
        <v>206</v>
      </c>
      <c r="I15" s="113">
        <v>0.8508</v>
      </c>
      <c r="J15" s="45">
        <f t="shared" si="0"/>
        <v>22.33192289609779</v>
      </c>
      <c r="K15" s="2"/>
      <c r="M15" s="11"/>
      <c r="N15" s="11"/>
      <c r="O15" s="11"/>
      <c r="P15" s="11"/>
      <c r="Q15" s="11"/>
    </row>
    <row r="16" spans="1:17" ht="17.100000000000001" customHeight="1" x14ac:dyDescent="0.2">
      <c r="B16" s="102">
        <v>43836</v>
      </c>
      <c r="C16" s="73" t="s">
        <v>210</v>
      </c>
      <c r="D16" s="123" t="s">
        <v>211</v>
      </c>
      <c r="E16" s="24" t="s">
        <v>209</v>
      </c>
      <c r="F16" s="39">
        <v>1</v>
      </c>
      <c r="G16" s="42">
        <v>19</v>
      </c>
      <c r="H16" s="24" t="s">
        <v>206</v>
      </c>
      <c r="I16" s="114">
        <v>0.8508</v>
      </c>
      <c r="J16" s="45">
        <f t="shared" si="0"/>
        <v>22.33192289609779</v>
      </c>
      <c r="K16" s="2"/>
    </row>
    <row r="17" spans="2:16" x14ac:dyDescent="0.2">
      <c r="B17" s="101"/>
      <c r="C17" s="72" t="s">
        <v>212</v>
      </c>
      <c r="D17" s="34" t="s">
        <v>213</v>
      </c>
      <c r="E17" s="27" t="s">
        <v>214</v>
      </c>
      <c r="F17" s="37">
        <v>1</v>
      </c>
      <c r="G17" s="41">
        <v>350</v>
      </c>
      <c r="H17" s="27" t="s">
        <v>206</v>
      </c>
      <c r="I17" s="113">
        <v>0.8508</v>
      </c>
      <c r="J17" s="45">
        <f t="shared" si="0"/>
        <v>411.37752703338037</v>
      </c>
      <c r="K17" s="2"/>
    </row>
    <row r="18" spans="2:16" x14ac:dyDescent="0.2">
      <c r="B18" s="102"/>
      <c r="C18" s="73"/>
      <c r="D18" s="34"/>
      <c r="E18" s="24"/>
      <c r="F18" s="119"/>
      <c r="G18" s="42"/>
      <c r="H18" s="24"/>
      <c r="I18" s="114" t="str">
        <f t="shared" si="1"/>
        <v/>
      </c>
      <c r="J18" s="45">
        <f t="shared" si="0"/>
        <v>0</v>
      </c>
      <c r="K18" s="2"/>
    </row>
    <row r="19" spans="2:16" x14ac:dyDescent="0.2">
      <c r="B19" s="101"/>
      <c r="C19" s="72"/>
      <c r="D19" s="33"/>
      <c r="E19" s="27"/>
      <c r="F19" s="118"/>
      <c r="G19" s="41"/>
      <c r="H19" s="27"/>
      <c r="I19" s="113"/>
      <c r="J19" s="45">
        <f t="shared" si="0"/>
        <v>0</v>
      </c>
      <c r="K19" s="2"/>
    </row>
    <row r="20" spans="2:16" x14ac:dyDescent="0.2">
      <c r="B20" s="102"/>
      <c r="C20" s="73"/>
      <c r="D20" s="34"/>
      <c r="E20" s="24"/>
      <c r="F20" s="119"/>
      <c r="G20" s="42"/>
      <c r="H20" s="24"/>
      <c r="I20" s="114"/>
      <c r="J20" s="45">
        <f t="shared" si="0"/>
        <v>0</v>
      </c>
      <c r="K20" s="2"/>
    </row>
    <row r="21" spans="2:16" x14ac:dyDescent="0.2">
      <c r="B21" s="101"/>
      <c r="C21" s="72"/>
      <c r="D21" s="33"/>
      <c r="E21" s="27"/>
      <c r="F21" s="118"/>
      <c r="G21" s="41"/>
      <c r="H21" s="27"/>
      <c r="I21" s="113"/>
      <c r="J21" s="45">
        <f t="shared" si="0"/>
        <v>0</v>
      </c>
      <c r="K21" s="2"/>
    </row>
    <row r="22" spans="2:16" x14ac:dyDescent="0.2">
      <c r="B22" s="102"/>
      <c r="C22" s="73"/>
      <c r="D22" s="34"/>
      <c r="E22" s="24"/>
      <c r="F22" s="119"/>
      <c r="G22" s="42"/>
      <c r="H22" s="24"/>
      <c r="I22" s="114"/>
      <c r="J22" s="45">
        <f t="shared" si="0"/>
        <v>0</v>
      </c>
      <c r="K22" s="2"/>
    </row>
    <row r="23" spans="2:16" x14ac:dyDescent="0.2">
      <c r="B23" s="103"/>
      <c r="C23" s="74"/>
      <c r="D23" s="35"/>
      <c r="E23" s="25"/>
      <c r="F23" s="120"/>
      <c r="G23" s="43"/>
      <c r="H23" s="16"/>
      <c r="I23" s="115"/>
      <c r="J23" s="45">
        <f t="shared" si="0"/>
        <v>0</v>
      </c>
      <c r="K23" s="2"/>
      <c r="N23" s="11"/>
      <c r="O23" s="11"/>
      <c r="P23" s="11"/>
    </row>
    <row r="24" spans="2:16" x14ac:dyDescent="0.2">
      <c r="B24" s="102"/>
      <c r="C24" s="73"/>
      <c r="D24" s="34" t="s">
        <v>190</v>
      </c>
      <c r="E24" s="24"/>
      <c r="F24" s="39"/>
      <c r="G24" s="42"/>
      <c r="H24" s="17"/>
      <c r="I24" s="114" t="str">
        <f t="shared" si="1"/>
        <v/>
      </c>
      <c r="J24" s="45"/>
      <c r="K24" s="2"/>
      <c r="N24" s="11"/>
      <c r="O24" s="11"/>
      <c r="P24" s="11"/>
    </row>
    <row r="25" spans="2:16" x14ac:dyDescent="0.2">
      <c r="B25" s="103"/>
      <c r="C25" s="74" t="s">
        <v>198</v>
      </c>
      <c r="D25" s="35" t="s">
        <v>215</v>
      </c>
      <c r="E25" s="25"/>
      <c r="F25" s="124"/>
      <c r="G25" s="43"/>
      <c r="H25" s="16"/>
      <c r="I25" s="115" t="str">
        <f t="shared" si="1"/>
        <v/>
      </c>
      <c r="J25" s="45"/>
      <c r="K25" s="2"/>
      <c r="N25" s="31"/>
    </row>
    <row r="26" spans="2:16" x14ac:dyDescent="0.2">
      <c r="B26" s="102"/>
      <c r="C26" s="73" t="s">
        <v>201</v>
      </c>
      <c r="D26" s="34" t="s">
        <v>216</v>
      </c>
      <c r="E26" s="24"/>
      <c r="F26" s="39"/>
      <c r="G26" s="42"/>
      <c r="H26" s="17"/>
      <c r="I26" s="114" t="str">
        <f t="shared" si="1"/>
        <v/>
      </c>
      <c r="J26" s="45"/>
      <c r="K26" s="2"/>
      <c r="N26" s="31"/>
    </row>
    <row r="27" spans="2:16" x14ac:dyDescent="0.2">
      <c r="B27" s="103"/>
      <c r="C27" s="74"/>
      <c r="D27" s="35"/>
      <c r="E27" s="25"/>
      <c r="F27" s="124"/>
      <c r="G27" s="43"/>
      <c r="H27" s="16"/>
      <c r="I27" s="115" t="str">
        <f t="shared" si="1"/>
        <v/>
      </c>
      <c r="J27" s="45"/>
      <c r="K27" s="2"/>
    </row>
    <row r="28" spans="2:16" x14ac:dyDescent="0.2">
      <c r="B28" s="102"/>
      <c r="C28" s="73"/>
      <c r="D28" s="34"/>
      <c r="E28" s="24"/>
      <c r="F28" s="39"/>
      <c r="G28" s="42"/>
      <c r="H28" s="17"/>
      <c r="I28" s="114" t="str">
        <f t="shared" si="1"/>
        <v/>
      </c>
      <c r="J28" s="45"/>
      <c r="K28" s="2"/>
      <c r="N28" s="31"/>
    </row>
    <row r="29" spans="2:16" x14ac:dyDescent="0.2">
      <c r="B29" s="103"/>
      <c r="C29" s="74"/>
      <c r="D29" s="35"/>
      <c r="E29" s="25"/>
      <c r="F29" s="124"/>
      <c r="G29" s="43"/>
      <c r="H29" s="25"/>
      <c r="I29" s="115" t="str">
        <f t="shared" si="1"/>
        <v/>
      </c>
      <c r="J29" s="45"/>
      <c r="K29" s="2"/>
      <c r="N29" s="31"/>
    </row>
    <row r="30" spans="2:16" x14ac:dyDescent="0.2">
      <c r="B30" s="104"/>
      <c r="C30" s="75"/>
      <c r="D30" s="36"/>
      <c r="E30" s="15"/>
      <c r="F30" s="64"/>
      <c r="G30" s="44"/>
      <c r="H30" s="26"/>
      <c r="I30" s="116" t="str">
        <f t="shared" si="1"/>
        <v/>
      </c>
      <c r="J30" s="45"/>
      <c r="K30" s="2"/>
      <c r="N30" s="31"/>
    </row>
    <row r="31" spans="2:16" x14ac:dyDescent="0.2">
      <c r="B31" t="s">
        <v>230</v>
      </c>
      <c r="C31" s="5"/>
      <c r="D31" s="5"/>
      <c r="E31" s="5"/>
      <c r="F31" s="5"/>
      <c r="G31" s="5"/>
      <c r="H31" s="5"/>
      <c r="I31" s="12" t="s">
        <v>164</v>
      </c>
      <c r="J31" s="45">
        <f>SUM(J11:J23)</f>
        <v>1103.2886694875413</v>
      </c>
      <c r="K31" s="2"/>
    </row>
    <row r="32" spans="2:16" x14ac:dyDescent="0.2">
      <c r="B32" s="19" t="s">
        <v>231</v>
      </c>
      <c r="C32" s="65"/>
      <c r="D32" s="153"/>
      <c r="E32" s="20" t="s">
        <v>236</v>
      </c>
      <c r="F32" s="175"/>
      <c r="G32" s="175"/>
      <c r="H32" s="175"/>
      <c r="I32" s="13" t="s">
        <v>165</v>
      </c>
      <c r="J32" s="46"/>
      <c r="K32" s="2"/>
    </row>
    <row r="33" spans="2:11" x14ac:dyDescent="0.2">
      <c r="B33" s="19" t="s">
        <v>232</v>
      </c>
      <c r="C33" s="65"/>
      <c r="D33" s="154"/>
      <c r="E33" s="4"/>
      <c r="F33" s="176"/>
      <c r="G33" s="176"/>
      <c r="H33" s="176"/>
      <c r="I33" s="13" t="s">
        <v>162</v>
      </c>
      <c r="J33" s="90">
        <f>(J31-J32)</f>
        <v>1103.2886694875413</v>
      </c>
      <c r="K33" s="2"/>
    </row>
    <row r="34" spans="2:11" x14ac:dyDescent="0.2">
      <c r="C34" s="11"/>
      <c r="D34" s="149"/>
      <c r="E34" s="11"/>
      <c r="I34" s="48"/>
      <c r="J34" s="48"/>
    </row>
    <row r="35" spans="2:11" x14ac:dyDescent="0.2">
      <c r="J35" s="48"/>
    </row>
    <row r="36" spans="2:11" x14ac:dyDescent="0.2">
      <c r="B36" s="117"/>
      <c r="J36" s="48"/>
    </row>
    <row r="37" spans="2:11" x14ac:dyDescent="0.2">
      <c r="J37" s="48"/>
    </row>
    <row r="38" spans="2:11" x14ac:dyDescent="0.2">
      <c r="J38" s="48"/>
    </row>
    <row r="39" spans="2:11" x14ac:dyDescent="0.2">
      <c r="J39" s="48"/>
    </row>
    <row r="40" spans="2:11" x14ac:dyDescent="0.2">
      <c r="H40" s="31"/>
    </row>
  </sheetData>
  <sheetProtection algorithmName="SHA-512" hashValue="7XZcfhi1t7+4qyBZsNEh2Q3aADiHJkKUi1qNviCKGKolikmhPmTFhzvy7/1sX5BKfzrnFSU7mGy5WkOYWdC1PQ==" saltValue="AqzTmM9u8QjzBVdwt4U6aw==" spinCount="100000" sheet="1" objects="1" scenarios="1"/>
  <mergeCells count="5">
    <mergeCell ref="C4:D4"/>
    <mergeCell ref="C7:D7"/>
    <mergeCell ref="F7:H7"/>
    <mergeCell ref="C8:D8"/>
    <mergeCell ref="F8:H8"/>
  </mergeCells>
  <dataValidations count="6">
    <dataValidation type="date" operator="greaterThan" allowBlank="1" showErrorMessage="1" error="Datos formatas" sqref="B11:B30">
      <formula1>43466</formula1>
    </dataValidation>
    <dataValidation type="list" allowBlank="1" showInputMessage="1" showErrorMessage="1" sqref="E11:E30">
      <formula1>"Dienpinigiai,Apgyvendinimas,Kelionė,Vietinis transportas,Registracijos mokesčiai,Kuras,Kita"</formula1>
    </dataValidation>
    <dataValidation type="decimal" operator="greaterThanOrEqual" allowBlank="1" showInputMessage="1" showErrorMessage="1" error="Should be positive integer" sqref="F11:F30">
      <formula1>0</formula1>
    </dataValidation>
    <dataValidation type="date" operator="greaterThan" allowBlank="1" showInputMessage="1" showErrorMessage="1" error="Datos formatas" sqref="J4">
      <formula1>43466</formula1>
    </dataValidation>
    <dataValidation type="decimal" operator="greaterThanOrEqual" allowBlank="1" showInputMessage="1" showErrorMessage="1" error="Should be positive" sqref="J32 I11:I30 G11:G30">
      <formula1>0</formula1>
    </dataValidation>
    <dataValidation type="date" operator="greaterThanOrEqual" allowBlank="1" showErrorMessage="1" error="&quot;To&quot; date should be greater than or equal to &quot;From&quot; date" sqref="J5">
      <formula1>J4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workbookViewId="0">
      <selection activeCell="D2" sqref="D2"/>
    </sheetView>
  </sheetViews>
  <sheetFormatPr defaultRowHeight="12.75" x14ac:dyDescent="0.2"/>
  <cols>
    <col min="1" max="1" width="1.42578125" customWidth="1"/>
    <col min="2" max="2" width="14.140625" customWidth="1"/>
    <col min="3" max="3" width="6.5703125" customWidth="1"/>
    <col min="4" max="4" width="49.7109375" customWidth="1"/>
    <col min="5" max="5" width="18.140625" customWidth="1"/>
    <col min="6" max="6" width="8.7109375" bestFit="1" customWidth="1"/>
    <col min="7" max="7" width="9.42578125" customWidth="1"/>
    <col min="8" max="8" width="9.140625" customWidth="1"/>
    <col min="9" max="9" width="10.85546875" customWidth="1"/>
    <col min="10" max="10" width="11.7109375" customWidth="1"/>
  </cols>
  <sheetData>
    <row r="1" spans="1:17" s="22" customFormat="1" ht="16.5" customHeight="1" x14ac:dyDescent="0.2">
      <c r="B1" s="21"/>
      <c r="C1" s="21"/>
      <c r="D1" s="21"/>
      <c r="F1" s="70" t="s">
        <v>150</v>
      </c>
      <c r="G1" s="21"/>
      <c r="I1" s="81"/>
      <c r="J1" s="82"/>
      <c r="K1" s="21"/>
    </row>
    <row r="2" spans="1:17" ht="33.75" customHeight="1" x14ac:dyDescent="0.2">
      <c r="B2" s="29" t="s">
        <v>225</v>
      </c>
      <c r="C2" s="29"/>
      <c r="D2" s="29"/>
      <c r="E2" s="68"/>
      <c r="F2" s="29"/>
      <c r="G2" s="29"/>
      <c r="H2" s="29"/>
      <c r="I2" s="81"/>
      <c r="J2" s="82"/>
      <c r="K2" s="1"/>
    </row>
    <row r="3" spans="1:17" ht="30" customHeight="1" x14ac:dyDescent="0.2">
      <c r="B3" s="69"/>
      <c r="C3" s="29"/>
      <c r="D3" s="29"/>
      <c r="E3" s="29"/>
      <c r="F3" s="29"/>
      <c r="G3" s="29"/>
      <c r="H3" s="29"/>
      <c r="I3" s="110"/>
      <c r="J3" s="111"/>
      <c r="K3" s="1"/>
    </row>
    <row r="4" spans="1:17" ht="17.100000000000001" customHeight="1" x14ac:dyDescent="0.2">
      <c r="B4" s="18" t="s">
        <v>195</v>
      </c>
      <c r="C4" s="281" t="s">
        <v>217</v>
      </c>
      <c r="D4" s="281"/>
      <c r="E4" s="56"/>
      <c r="F4" s="48"/>
      <c r="G4" s="59"/>
      <c r="H4" s="20" t="s">
        <v>152</v>
      </c>
      <c r="I4" s="10" t="s">
        <v>153</v>
      </c>
      <c r="J4" s="99">
        <v>43832</v>
      </c>
      <c r="K4" s="2"/>
    </row>
    <row r="5" spans="1:17" ht="17.100000000000001" customHeight="1" x14ac:dyDescent="0.2">
      <c r="B5" s="7"/>
      <c r="C5" s="147" t="s">
        <v>226</v>
      </c>
      <c r="D5" s="8"/>
      <c r="E5" s="57"/>
      <c r="F5" s="57"/>
      <c r="G5" s="57"/>
      <c r="I5" s="10" t="s">
        <v>154</v>
      </c>
      <c r="J5" s="99">
        <v>43836</v>
      </c>
      <c r="K5" s="2"/>
    </row>
    <row r="6" spans="1:17" ht="17.100000000000001" customHeight="1" x14ac:dyDescent="0.2">
      <c r="B6" s="18" t="s">
        <v>227</v>
      </c>
      <c r="C6" s="6"/>
      <c r="D6" s="7"/>
      <c r="E6" s="56"/>
      <c r="F6" s="57"/>
      <c r="G6" s="48"/>
      <c r="I6" s="10" t="s">
        <v>155</v>
      </c>
      <c r="J6" s="50">
        <f>J5-J4+1</f>
        <v>5</v>
      </c>
      <c r="K6" s="2"/>
    </row>
    <row r="7" spans="1:17" ht="16.5" customHeight="1" x14ac:dyDescent="0.2">
      <c r="B7" s="9" t="s">
        <v>151</v>
      </c>
      <c r="C7" s="281" t="s">
        <v>197</v>
      </c>
      <c r="D7" s="281"/>
      <c r="E7" s="152" t="s">
        <v>229</v>
      </c>
      <c r="F7" s="281"/>
      <c r="G7" s="281"/>
      <c r="H7" s="281"/>
      <c r="I7" s="7"/>
      <c r="J7" s="49"/>
      <c r="K7" s="3"/>
    </row>
    <row r="8" spans="1:17" ht="17.100000000000001" customHeight="1" x14ac:dyDescent="0.2">
      <c r="B8" s="9" t="s">
        <v>228</v>
      </c>
      <c r="C8" s="281"/>
      <c r="D8" s="281"/>
      <c r="F8" s="282"/>
      <c r="G8" s="282"/>
      <c r="H8" s="282"/>
      <c r="I8" s="9"/>
      <c r="J8" s="49"/>
      <c r="K8" s="3"/>
      <c r="M8" s="11"/>
      <c r="N8" s="11"/>
      <c r="O8" s="11"/>
      <c r="P8" s="11"/>
      <c r="Q8" s="11"/>
    </row>
    <row r="9" spans="1:17" ht="17.100000000000001" customHeight="1" x14ac:dyDescent="0.2">
      <c r="B9" s="1"/>
      <c r="C9" s="1"/>
      <c r="D9" s="1"/>
      <c r="E9" s="47"/>
      <c r="F9" s="47"/>
      <c r="G9" s="47"/>
      <c r="H9" s="1"/>
      <c r="I9" s="1"/>
      <c r="J9" s="47"/>
      <c r="K9" s="2"/>
      <c r="M9" s="11"/>
      <c r="N9" s="11"/>
      <c r="O9" s="11"/>
      <c r="P9" s="11"/>
      <c r="Q9" s="11"/>
    </row>
    <row r="10" spans="1:17" s="51" customFormat="1" ht="27" customHeight="1" x14ac:dyDescent="0.2">
      <c r="B10" s="52" t="s">
        <v>156</v>
      </c>
      <c r="C10" s="53" t="s">
        <v>157</v>
      </c>
      <c r="D10" s="53" t="s">
        <v>183</v>
      </c>
      <c r="E10" s="53" t="s">
        <v>158</v>
      </c>
      <c r="F10" s="53" t="s">
        <v>159</v>
      </c>
      <c r="G10" s="53" t="s">
        <v>184</v>
      </c>
      <c r="H10" s="53" t="s">
        <v>160</v>
      </c>
      <c r="I10" s="53" t="s">
        <v>161</v>
      </c>
      <c r="J10" s="54" t="s">
        <v>185</v>
      </c>
      <c r="K10" s="55"/>
      <c r="M10" s="122"/>
      <c r="N10" s="122"/>
      <c r="O10" s="122"/>
      <c r="P10" s="122"/>
      <c r="Q10" s="122"/>
    </row>
    <row r="11" spans="1:17" ht="16.899999999999999" customHeight="1" x14ac:dyDescent="0.2">
      <c r="A11" s="30"/>
      <c r="B11" s="100"/>
      <c r="C11" s="71"/>
      <c r="D11" s="32" t="s">
        <v>191</v>
      </c>
      <c r="E11" s="14"/>
      <c r="F11" s="61"/>
      <c r="G11" s="40"/>
      <c r="H11" s="28"/>
      <c r="I11" s="112"/>
      <c r="J11" s="45">
        <f>IFERROR(IF(F11="",1,F11)*G11/I11,0)</f>
        <v>0</v>
      </c>
      <c r="K11" s="2"/>
      <c r="M11" s="11"/>
      <c r="N11" s="11"/>
      <c r="O11" s="11"/>
      <c r="P11" s="11"/>
      <c r="Q11" s="11"/>
    </row>
    <row r="12" spans="1:17" ht="17.100000000000001" customHeight="1" x14ac:dyDescent="0.2">
      <c r="B12" s="101"/>
      <c r="C12" s="72" t="s">
        <v>198</v>
      </c>
      <c r="D12" s="33" t="s">
        <v>237</v>
      </c>
      <c r="E12" s="27" t="s">
        <v>199</v>
      </c>
      <c r="F12" s="62">
        <v>5</v>
      </c>
      <c r="G12" s="41">
        <v>48</v>
      </c>
      <c r="H12" s="27" t="s">
        <v>200</v>
      </c>
      <c r="I12" s="113">
        <v>1</v>
      </c>
      <c r="J12" s="45">
        <f t="shared" ref="J12:J23" si="0">IFERROR(IF(F12="",1,F12)*G12/I12,0)</f>
        <v>240</v>
      </c>
      <c r="K12" s="2"/>
      <c r="M12" s="11"/>
      <c r="N12" s="11"/>
      <c r="O12" s="11"/>
      <c r="P12" s="11"/>
      <c r="Q12" s="11"/>
    </row>
    <row r="13" spans="1:17" ht="17.100000000000001" customHeight="1" x14ac:dyDescent="0.2">
      <c r="B13" s="102">
        <v>43831</v>
      </c>
      <c r="C13" s="73" t="s">
        <v>201</v>
      </c>
      <c r="D13" s="34" t="s">
        <v>218</v>
      </c>
      <c r="E13" s="24" t="s">
        <v>219</v>
      </c>
      <c r="F13" s="39">
        <v>50</v>
      </c>
      <c r="G13" s="42">
        <v>1.24</v>
      </c>
      <c r="H13" s="24" t="s">
        <v>200</v>
      </c>
      <c r="I13" s="114">
        <f t="shared" ref="I13" si="1">IF(LOWER(H13)="eur",1,"")</f>
        <v>1</v>
      </c>
      <c r="J13" s="45">
        <f t="shared" si="0"/>
        <v>62</v>
      </c>
      <c r="K13" s="2"/>
    </row>
    <row r="14" spans="1:17" ht="17.100000000000001" customHeight="1" x14ac:dyDescent="0.2">
      <c r="B14" s="101">
        <v>43836</v>
      </c>
      <c r="C14" s="72" t="s">
        <v>204</v>
      </c>
      <c r="D14" s="33" t="s">
        <v>218</v>
      </c>
      <c r="E14" s="27" t="s">
        <v>219</v>
      </c>
      <c r="F14" s="37">
        <v>45</v>
      </c>
      <c r="G14" s="41">
        <v>1.2</v>
      </c>
      <c r="H14" s="27" t="s">
        <v>220</v>
      </c>
      <c r="I14" s="113">
        <v>4.2568000000000001</v>
      </c>
      <c r="J14" s="45">
        <f t="shared" si="0"/>
        <v>12.685585416275137</v>
      </c>
      <c r="K14" s="2"/>
    </row>
    <row r="15" spans="1:17" ht="17.100000000000001" customHeight="1" x14ac:dyDescent="0.2">
      <c r="B15" s="102">
        <v>43836</v>
      </c>
      <c r="C15" s="73" t="s">
        <v>207</v>
      </c>
      <c r="D15" s="34" t="s">
        <v>218</v>
      </c>
      <c r="E15" s="24" t="s">
        <v>219</v>
      </c>
      <c r="F15" s="39">
        <v>5.28</v>
      </c>
      <c r="G15" s="42">
        <v>1.1299999999999999</v>
      </c>
      <c r="H15" s="24" t="s">
        <v>200</v>
      </c>
      <c r="I15" s="114">
        <f t="shared" ref="I15" si="2">IF(LOWER(H15)="eur",1,"")</f>
        <v>1</v>
      </c>
      <c r="J15" s="45">
        <f t="shared" si="0"/>
        <v>5.9664000000000001</v>
      </c>
      <c r="K15" s="2"/>
    </row>
    <row r="16" spans="1:17" ht="17.100000000000001" customHeight="1" x14ac:dyDescent="0.2">
      <c r="B16" s="101"/>
      <c r="C16" s="72"/>
      <c r="D16" s="125"/>
      <c r="E16" s="27"/>
      <c r="F16" s="62"/>
      <c r="G16" s="41"/>
      <c r="H16" s="27"/>
      <c r="I16" s="113"/>
      <c r="J16" s="45">
        <f t="shared" si="0"/>
        <v>0</v>
      </c>
      <c r="K16" s="2"/>
    </row>
    <row r="17" spans="2:16" x14ac:dyDescent="0.2">
      <c r="B17" s="102"/>
      <c r="C17" s="73"/>
      <c r="D17" s="34"/>
      <c r="E17" s="24"/>
      <c r="F17" s="63"/>
      <c r="G17" s="42"/>
      <c r="H17" s="24"/>
      <c r="I17" s="114" t="str">
        <f t="shared" ref="I17:I30" si="3">IF(LOWER(H17)="eur",1,"")</f>
        <v/>
      </c>
      <c r="J17" s="45">
        <f t="shared" si="0"/>
        <v>0</v>
      </c>
      <c r="K17" s="2"/>
    </row>
    <row r="18" spans="2:16" x14ac:dyDescent="0.2">
      <c r="B18" s="101"/>
      <c r="C18" s="72"/>
      <c r="D18" s="33"/>
      <c r="E18" s="27"/>
      <c r="F18" s="62"/>
      <c r="G18" s="41"/>
      <c r="H18" s="27"/>
      <c r="I18" s="113" t="str">
        <f t="shared" si="3"/>
        <v/>
      </c>
      <c r="J18" s="45">
        <f t="shared" si="0"/>
        <v>0</v>
      </c>
      <c r="K18" s="2"/>
    </row>
    <row r="19" spans="2:16" x14ac:dyDescent="0.2">
      <c r="B19" s="102"/>
      <c r="C19" s="73"/>
      <c r="D19" s="34"/>
      <c r="E19" s="24"/>
      <c r="F19" s="39"/>
      <c r="G19" s="42"/>
      <c r="H19" s="24"/>
      <c r="I19" s="114"/>
      <c r="J19" s="45">
        <f t="shared" si="0"/>
        <v>0</v>
      </c>
      <c r="K19" s="2"/>
    </row>
    <row r="20" spans="2:16" x14ac:dyDescent="0.2">
      <c r="B20" s="101"/>
      <c r="C20" s="72"/>
      <c r="D20" s="33"/>
      <c r="E20" s="27"/>
      <c r="F20" s="37"/>
      <c r="G20" s="41"/>
      <c r="H20" s="27"/>
      <c r="I20" s="113"/>
      <c r="J20" s="45">
        <f t="shared" si="0"/>
        <v>0</v>
      </c>
      <c r="K20" s="2"/>
    </row>
    <row r="21" spans="2:16" x14ac:dyDescent="0.2">
      <c r="B21" s="102"/>
      <c r="C21" s="73"/>
      <c r="D21" s="34"/>
      <c r="E21" s="24"/>
      <c r="F21" s="39"/>
      <c r="G21" s="42"/>
      <c r="H21" s="24"/>
      <c r="I21" s="114"/>
      <c r="J21" s="45">
        <f t="shared" si="0"/>
        <v>0</v>
      </c>
      <c r="K21" s="2"/>
    </row>
    <row r="22" spans="2:16" x14ac:dyDescent="0.2">
      <c r="B22" s="103"/>
      <c r="C22" s="74"/>
      <c r="D22" s="35"/>
      <c r="E22" s="25"/>
      <c r="F22" s="124"/>
      <c r="G22" s="43"/>
      <c r="H22" s="16"/>
      <c r="I22" s="115"/>
      <c r="J22" s="45">
        <f t="shared" si="0"/>
        <v>0</v>
      </c>
      <c r="K22" s="2"/>
      <c r="N22" s="11"/>
      <c r="O22" s="11"/>
      <c r="P22" s="11"/>
    </row>
    <row r="23" spans="2:16" x14ac:dyDescent="0.2">
      <c r="B23" s="103"/>
      <c r="C23" s="74"/>
      <c r="D23" s="35"/>
      <c r="E23" s="25"/>
      <c r="F23" s="124"/>
      <c r="G23" s="43"/>
      <c r="H23" s="16"/>
      <c r="I23" s="115"/>
      <c r="J23" s="45">
        <f t="shared" si="0"/>
        <v>0</v>
      </c>
      <c r="K23" s="2"/>
      <c r="N23" s="11"/>
      <c r="O23" s="11"/>
      <c r="P23" s="11"/>
    </row>
    <row r="24" spans="2:16" x14ac:dyDescent="0.2">
      <c r="B24" s="102"/>
      <c r="C24" s="73"/>
      <c r="D24" s="34" t="s">
        <v>190</v>
      </c>
      <c r="E24" s="24"/>
      <c r="F24" s="39"/>
      <c r="G24" s="42"/>
      <c r="H24" s="17"/>
      <c r="I24" s="114" t="str">
        <f t="shared" si="3"/>
        <v/>
      </c>
      <c r="J24" s="45"/>
      <c r="K24" s="2"/>
      <c r="N24" s="11"/>
      <c r="O24" s="11"/>
      <c r="P24" s="11"/>
    </row>
    <row r="25" spans="2:16" x14ac:dyDescent="0.2">
      <c r="B25" s="103"/>
      <c r="C25" s="74"/>
      <c r="D25" s="35"/>
      <c r="E25" s="25"/>
      <c r="F25" s="124"/>
      <c r="G25" s="43"/>
      <c r="H25" s="16"/>
      <c r="I25" s="115" t="str">
        <f t="shared" si="3"/>
        <v/>
      </c>
      <c r="J25" s="45"/>
      <c r="K25" s="2"/>
      <c r="N25" s="31"/>
    </row>
    <row r="26" spans="2:16" x14ac:dyDescent="0.2">
      <c r="B26" s="102"/>
      <c r="C26" s="73"/>
      <c r="D26" s="34"/>
      <c r="E26" s="24"/>
      <c r="F26" s="39"/>
      <c r="G26" s="42"/>
      <c r="H26" s="17"/>
      <c r="I26" s="114" t="str">
        <f t="shared" si="3"/>
        <v/>
      </c>
      <c r="J26" s="45"/>
      <c r="K26" s="2"/>
      <c r="N26" s="31"/>
    </row>
    <row r="27" spans="2:16" x14ac:dyDescent="0.2">
      <c r="B27" s="103"/>
      <c r="C27" s="74"/>
      <c r="D27" s="35"/>
      <c r="E27" s="25"/>
      <c r="F27" s="124"/>
      <c r="G27" s="43"/>
      <c r="H27" s="16"/>
      <c r="I27" s="115" t="str">
        <f t="shared" si="3"/>
        <v/>
      </c>
      <c r="J27" s="45"/>
      <c r="K27" s="2"/>
    </row>
    <row r="28" spans="2:16" x14ac:dyDescent="0.2">
      <c r="B28" s="102"/>
      <c r="C28" s="73"/>
      <c r="D28" s="34"/>
      <c r="E28" s="24"/>
      <c r="F28" s="39"/>
      <c r="G28" s="42"/>
      <c r="H28" s="17"/>
      <c r="I28" s="114" t="str">
        <f t="shared" si="3"/>
        <v/>
      </c>
      <c r="J28" s="45"/>
      <c r="K28" s="2"/>
      <c r="N28" s="31"/>
    </row>
    <row r="29" spans="2:16" x14ac:dyDescent="0.2">
      <c r="B29" s="103"/>
      <c r="C29" s="74"/>
      <c r="D29" s="35"/>
      <c r="E29" s="25"/>
      <c r="F29" s="124"/>
      <c r="G29" s="43"/>
      <c r="H29" s="25"/>
      <c r="I29" s="115" t="str">
        <f t="shared" si="3"/>
        <v/>
      </c>
      <c r="J29" s="45"/>
      <c r="K29" s="2"/>
      <c r="N29" s="31"/>
    </row>
    <row r="30" spans="2:16" x14ac:dyDescent="0.2">
      <c r="B30" s="104"/>
      <c r="C30" s="75"/>
      <c r="D30" s="36"/>
      <c r="E30" s="15"/>
      <c r="F30" s="64"/>
      <c r="G30" s="44"/>
      <c r="H30" s="26"/>
      <c r="I30" s="116" t="str">
        <f t="shared" si="3"/>
        <v/>
      </c>
      <c r="J30" s="45"/>
      <c r="K30" s="2"/>
      <c r="N30" s="31"/>
    </row>
    <row r="31" spans="2:16" x14ac:dyDescent="0.2">
      <c r="B31" t="s">
        <v>230</v>
      </c>
      <c r="C31" s="5"/>
      <c r="D31" s="5"/>
      <c r="E31" s="5"/>
      <c r="F31" s="5"/>
      <c r="G31" s="5"/>
      <c r="H31" s="5"/>
      <c r="I31" s="12" t="s">
        <v>164</v>
      </c>
      <c r="J31" s="45">
        <f>SUM(J11:J23)</f>
        <v>320.65198541627518</v>
      </c>
      <c r="K31" s="2"/>
    </row>
    <row r="32" spans="2:16" x14ac:dyDescent="0.2">
      <c r="B32" s="19" t="s">
        <v>231</v>
      </c>
      <c r="C32" s="65"/>
      <c r="D32" s="153"/>
      <c r="E32" s="20" t="s">
        <v>236</v>
      </c>
      <c r="F32" s="175"/>
      <c r="G32" s="175"/>
      <c r="H32" s="175"/>
      <c r="I32" s="13" t="s">
        <v>165</v>
      </c>
      <c r="J32" s="46"/>
      <c r="K32" s="2"/>
    </row>
    <row r="33" spans="2:11" x14ac:dyDescent="0.2">
      <c r="B33" s="19" t="s">
        <v>232</v>
      </c>
      <c r="C33" s="65"/>
      <c r="D33" s="154"/>
      <c r="E33" s="4"/>
      <c r="F33" s="176"/>
      <c r="G33" s="176"/>
      <c r="H33" s="176"/>
      <c r="I33" s="13" t="s">
        <v>162</v>
      </c>
      <c r="J33" s="90">
        <f>(J31-J32)</f>
        <v>320.65198541627518</v>
      </c>
      <c r="K33" s="2"/>
    </row>
    <row r="34" spans="2:11" x14ac:dyDescent="0.2">
      <c r="C34" s="11"/>
      <c r="D34" s="149"/>
      <c r="E34" s="11"/>
      <c r="I34" s="48"/>
      <c r="J34" s="48"/>
    </row>
    <row r="35" spans="2:11" x14ac:dyDescent="0.2">
      <c r="J35" s="48"/>
    </row>
    <row r="36" spans="2:11" x14ac:dyDescent="0.2">
      <c r="B36" s="117"/>
      <c r="J36" s="48"/>
    </row>
    <row r="37" spans="2:11" x14ac:dyDescent="0.2">
      <c r="J37" s="48"/>
    </row>
    <row r="38" spans="2:11" x14ac:dyDescent="0.2">
      <c r="J38" s="48"/>
    </row>
    <row r="39" spans="2:11" x14ac:dyDescent="0.2">
      <c r="J39" s="48"/>
    </row>
    <row r="40" spans="2:11" x14ac:dyDescent="0.2">
      <c r="H40" s="31"/>
    </row>
  </sheetData>
  <sheetProtection algorithmName="SHA-512" hashValue="P23/1pqK2+KNXVCHGiGBIf170GAq5zb5UTrfBp/TqxooaQFz0mnOgEAbTDLSrVi+cjO0gQ5iJurfE5KhGaWpmQ==" saltValue="lhuwuJ2j7wdQCdKEHqywdA==" spinCount="100000" sheet="1" objects="1" scenarios="1"/>
  <mergeCells count="5">
    <mergeCell ref="C4:D4"/>
    <mergeCell ref="C7:D7"/>
    <mergeCell ref="F7:H7"/>
    <mergeCell ref="C8:D8"/>
    <mergeCell ref="F8:H8"/>
  </mergeCells>
  <dataValidations count="6">
    <dataValidation type="decimal" operator="greaterThanOrEqual" allowBlank="1" showInputMessage="1" showErrorMessage="1" error="Should be positive integer" sqref="F11:F30">
      <formula1>0</formula1>
    </dataValidation>
    <dataValidation type="list" allowBlank="1" showInputMessage="1" showErrorMessage="1" sqref="E11:E30">
      <formula1>"Dienpinigiai,Apgyvendinimas,Kelionė,Vietinis transportas,Registracijos mokesčiai,Kuras,Kita"</formula1>
    </dataValidation>
    <dataValidation type="date" operator="greaterThan" allowBlank="1" showErrorMessage="1" error="Datos formatas" sqref="B11:B30">
      <formula1>43466</formula1>
    </dataValidation>
    <dataValidation type="date" operator="greaterThanOrEqual" allowBlank="1" showErrorMessage="1" error="&quot;To&quot; date should be greater than or equal to &quot;From&quot; date" sqref="J5">
      <formula1>J4</formula1>
    </dataValidation>
    <dataValidation type="decimal" operator="greaterThanOrEqual" allowBlank="1" showInputMessage="1" showErrorMessage="1" error="Should be positive" sqref="J32 G11:G30 I11:I30">
      <formula1>0</formula1>
    </dataValidation>
    <dataValidation type="date" operator="greaterThan" allowBlank="1" showInputMessage="1" showErrorMessage="1" error="Datos formatas" sqref="J4">
      <formula1>43466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5"/>
  <sheetViews>
    <sheetView workbookViewId="0">
      <selection activeCell="G44" sqref="G44"/>
    </sheetView>
  </sheetViews>
  <sheetFormatPr defaultRowHeight="12.75" x14ac:dyDescent="0.2"/>
  <cols>
    <col min="1" max="1" width="1.42578125" customWidth="1"/>
    <col min="2" max="2" width="14.85546875" customWidth="1"/>
    <col min="3" max="3" width="17.140625" customWidth="1"/>
    <col min="4" max="4" width="22.85546875" customWidth="1"/>
    <col min="5" max="5" width="12.28515625" customWidth="1"/>
    <col min="6" max="6" width="18.28515625" customWidth="1"/>
    <col min="7" max="7" width="15.5703125" customWidth="1"/>
    <col min="8" max="8" width="10.28515625" customWidth="1"/>
    <col min="9" max="9" width="11.7109375" customWidth="1"/>
  </cols>
  <sheetData>
    <row r="1" spans="1:10" s="22" customFormat="1" ht="16.5" customHeight="1" x14ac:dyDescent="0.2">
      <c r="B1" s="21"/>
      <c r="C1" s="21"/>
      <c r="D1" s="21"/>
      <c r="F1" s="21"/>
      <c r="G1" s="70" t="s">
        <v>150</v>
      </c>
      <c r="H1" s="21"/>
      <c r="I1" s="82"/>
      <c r="J1" s="23"/>
    </row>
    <row r="2" spans="1:10" ht="33.75" customHeight="1" x14ac:dyDescent="0.2">
      <c r="B2" s="79" t="s">
        <v>166</v>
      </c>
      <c r="C2" s="29"/>
      <c r="D2" s="29"/>
      <c r="E2" s="68"/>
      <c r="F2" s="29"/>
      <c r="G2" s="29"/>
      <c r="H2" s="81"/>
      <c r="I2" s="29"/>
      <c r="J2" s="2"/>
    </row>
    <row r="3" spans="1:10" ht="30" customHeight="1" x14ac:dyDescent="0.2">
      <c r="B3" s="69"/>
      <c r="C3" s="29"/>
      <c r="D3" s="29"/>
      <c r="E3" s="29"/>
      <c r="F3" s="29"/>
      <c r="G3" s="29"/>
      <c r="H3" s="29"/>
      <c r="I3" s="60"/>
      <c r="J3" s="2"/>
    </row>
    <row r="4" spans="1:10" ht="17.100000000000001" customHeight="1" x14ac:dyDescent="0.2">
      <c r="B4" s="18" t="s">
        <v>233</v>
      </c>
      <c r="C4" s="91"/>
      <c r="D4" s="109" t="s">
        <v>221</v>
      </c>
      <c r="E4" s="56"/>
      <c r="F4" s="20" t="s">
        <v>152</v>
      </c>
      <c r="G4" s="48"/>
      <c r="H4" s="10" t="s">
        <v>153</v>
      </c>
      <c r="I4" s="174">
        <v>43831</v>
      </c>
      <c r="J4" s="2"/>
    </row>
    <row r="5" spans="1:10" ht="17.100000000000001" customHeight="1" x14ac:dyDescent="0.2">
      <c r="B5" s="7"/>
      <c r="C5" s="8"/>
      <c r="D5" s="8"/>
      <c r="E5" s="57"/>
      <c r="F5" s="57"/>
      <c r="G5" s="57"/>
      <c r="H5" s="10" t="s">
        <v>154</v>
      </c>
      <c r="I5" s="174">
        <v>43836</v>
      </c>
      <c r="J5" s="2"/>
    </row>
    <row r="6" spans="1:10" ht="17.100000000000001" customHeight="1" x14ac:dyDescent="0.2">
      <c r="B6" s="18" t="s">
        <v>234</v>
      </c>
      <c r="C6" s="6"/>
      <c r="D6" s="7"/>
      <c r="E6" s="56"/>
      <c r="F6" s="56"/>
      <c r="G6" s="57"/>
      <c r="H6" s="10" t="s">
        <v>155</v>
      </c>
      <c r="I6" s="50">
        <f>I5-I4+1</f>
        <v>6</v>
      </c>
      <c r="J6" s="2"/>
    </row>
    <row r="7" spans="1:10" ht="16.5" customHeight="1" x14ac:dyDescent="0.2">
      <c r="B7" s="9" t="s">
        <v>151</v>
      </c>
      <c r="C7" s="283" t="s">
        <v>197</v>
      </c>
      <c r="D7" s="283"/>
      <c r="F7" s="158" t="s">
        <v>235</v>
      </c>
      <c r="G7" s="283"/>
      <c r="H7" s="283"/>
      <c r="I7" s="49"/>
      <c r="J7" s="3"/>
    </row>
    <row r="8" spans="1:10" ht="17.100000000000001" customHeight="1" x14ac:dyDescent="0.2">
      <c r="B8" s="9" t="s">
        <v>228</v>
      </c>
      <c r="C8" s="283"/>
      <c r="D8" s="283"/>
      <c r="F8" s="58"/>
      <c r="G8" s="282"/>
      <c r="H8" s="282"/>
      <c r="I8" s="49"/>
      <c r="J8" s="3"/>
    </row>
    <row r="9" spans="1:10" ht="17.100000000000001" customHeight="1" x14ac:dyDescent="0.2">
      <c r="B9" s="9"/>
      <c r="C9" s="91"/>
      <c r="D9" s="91"/>
      <c r="F9" s="58"/>
      <c r="G9" s="91"/>
      <c r="H9" s="91"/>
      <c r="I9" s="49"/>
      <c r="J9" s="3"/>
    </row>
    <row r="10" spans="1:10" ht="17.100000000000001" customHeight="1" x14ac:dyDescent="0.25">
      <c r="B10" s="92" t="s">
        <v>167</v>
      </c>
      <c r="C10" s="1"/>
      <c r="D10" s="1"/>
      <c r="E10" s="47"/>
      <c r="F10" s="47"/>
      <c r="G10" s="47"/>
      <c r="H10" s="47"/>
      <c r="I10" s="47"/>
      <c r="J10" s="2"/>
    </row>
    <row r="11" spans="1:10" s="51" customFormat="1" ht="27" customHeight="1" x14ac:dyDescent="0.2">
      <c r="B11" s="76" t="s">
        <v>156</v>
      </c>
      <c r="C11" s="77" t="s">
        <v>157</v>
      </c>
      <c r="D11" s="77" t="s">
        <v>192</v>
      </c>
      <c r="E11" s="77" t="s">
        <v>160</v>
      </c>
      <c r="F11" s="77" t="s">
        <v>161</v>
      </c>
      <c r="G11" s="77" t="s">
        <v>168</v>
      </c>
      <c r="H11" s="77" t="s">
        <v>169</v>
      </c>
      <c r="I11" s="78" t="s">
        <v>162</v>
      </c>
      <c r="J11" s="55"/>
    </row>
    <row r="12" spans="1:10" ht="17.100000000000001" customHeight="1" x14ac:dyDescent="0.2">
      <c r="A12" s="30"/>
      <c r="B12" s="100">
        <v>43831</v>
      </c>
      <c r="C12" s="71" t="s">
        <v>198</v>
      </c>
      <c r="D12" s="38">
        <v>62</v>
      </c>
      <c r="E12" s="14" t="s">
        <v>200</v>
      </c>
      <c r="F12" s="40">
        <f>IF(LOWER(E12)="eur",1,"")</f>
        <v>1</v>
      </c>
      <c r="G12" s="40">
        <v>50</v>
      </c>
      <c r="H12" s="87">
        <f t="shared" ref="H12:H20" si="0">IFERROR(D12/G12,0)</f>
        <v>1.24</v>
      </c>
      <c r="I12" s="45">
        <f>IFERROR(IF(D12="",1,D12)/F12,0)</f>
        <v>62</v>
      </c>
      <c r="J12" s="2"/>
    </row>
    <row r="13" spans="1:10" ht="17.100000000000001" customHeight="1" x14ac:dyDescent="0.2">
      <c r="B13" s="101">
        <v>43836</v>
      </c>
      <c r="C13" s="72" t="s">
        <v>201</v>
      </c>
      <c r="D13" s="83">
        <v>54</v>
      </c>
      <c r="E13" s="27" t="s">
        <v>220</v>
      </c>
      <c r="F13" s="41">
        <v>4.2568000000000001</v>
      </c>
      <c r="G13" s="41">
        <v>45</v>
      </c>
      <c r="H13" s="88">
        <f t="shared" si="0"/>
        <v>1.2</v>
      </c>
      <c r="I13" s="45">
        <f t="shared" ref="I13:I20" si="1">IFERROR(IF(D13="",1,D13)/F13,0)</f>
        <v>12.685585416275137</v>
      </c>
      <c r="J13" s="2"/>
    </row>
    <row r="14" spans="1:10" ht="17.100000000000001" customHeight="1" x14ac:dyDescent="0.2">
      <c r="B14" s="102">
        <v>43836</v>
      </c>
      <c r="C14" s="73" t="s">
        <v>204</v>
      </c>
      <c r="D14" s="84">
        <v>30</v>
      </c>
      <c r="E14" s="24" t="s">
        <v>200</v>
      </c>
      <c r="F14" s="42">
        <f t="shared" ref="F14:F20" si="2">IF(LOWER(E14)="eur",1,"")</f>
        <v>1</v>
      </c>
      <c r="G14" s="42">
        <v>26.45</v>
      </c>
      <c r="H14" s="89">
        <f t="shared" si="0"/>
        <v>1.1342155009451795</v>
      </c>
      <c r="I14" s="45">
        <f t="shared" si="1"/>
        <v>30</v>
      </c>
      <c r="J14" s="2"/>
    </row>
    <row r="15" spans="1:10" ht="17.100000000000001" customHeight="1" x14ac:dyDescent="0.2">
      <c r="B15" s="101"/>
      <c r="C15" s="72"/>
      <c r="D15" s="83"/>
      <c r="E15" s="27"/>
      <c r="F15" s="41" t="str">
        <f t="shared" si="2"/>
        <v/>
      </c>
      <c r="G15" s="41"/>
      <c r="H15" s="88">
        <f t="shared" si="0"/>
        <v>0</v>
      </c>
      <c r="I15" s="45">
        <f t="shared" si="1"/>
        <v>0</v>
      </c>
      <c r="J15" s="2"/>
    </row>
    <row r="16" spans="1:10" ht="17.100000000000001" customHeight="1" x14ac:dyDescent="0.2">
      <c r="B16" s="102"/>
      <c r="C16" s="73"/>
      <c r="D16" s="84"/>
      <c r="E16" s="24"/>
      <c r="F16" s="42" t="str">
        <f t="shared" si="2"/>
        <v/>
      </c>
      <c r="G16" s="42"/>
      <c r="H16" s="89">
        <f t="shared" si="0"/>
        <v>0</v>
      </c>
      <c r="I16" s="45">
        <f t="shared" si="1"/>
        <v>0</v>
      </c>
      <c r="J16" s="2"/>
    </row>
    <row r="17" spans="2:10" ht="17.100000000000001" customHeight="1" x14ac:dyDescent="0.2">
      <c r="B17" s="101"/>
      <c r="C17" s="72"/>
      <c r="D17" s="83"/>
      <c r="E17" s="27"/>
      <c r="F17" s="41" t="str">
        <f t="shared" si="2"/>
        <v/>
      </c>
      <c r="G17" s="41"/>
      <c r="H17" s="88">
        <f t="shared" si="0"/>
        <v>0</v>
      </c>
      <c r="I17" s="45">
        <f t="shared" si="1"/>
        <v>0</v>
      </c>
      <c r="J17" s="2"/>
    </row>
    <row r="18" spans="2:10" ht="17.100000000000001" customHeight="1" x14ac:dyDescent="0.2">
      <c r="B18" s="102"/>
      <c r="C18" s="73"/>
      <c r="D18" s="84"/>
      <c r="E18" s="24"/>
      <c r="F18" s="42" t="str">
        <f t="shared" si="2"/>
        <v/>
      </c>
      <c r="G18" s="42"/>
      <c r="H18" s="89">
        <f t="shared" si="0"/>
        <v>0</v>
      </c>
      <c r="I18" s="45">
        <f t="shared" si="1"/>
        <v>0</v>
      </c>
      <c r="J18" s="2"/>
    </row>
    <row r="19" spans="2:10" ht="17.100000000000001" customHeight="1" x14ac:dyDescent="0.2">
      <c r="B19" s="101"/>
      <c r="C19" s="72"/>
      <c r="D19" s="83"/>
      <c r="E19" s="27"/>
      <c r="F19" s="41" t="str">
        <f t="shared" si="2"/>
        <v/>
      </c>
      <c r="G19" s="41"/>
      <c r="H19" s="88">
        <f t="shared" si="0"/>
        <v>0</v>
      </c>
      <c r="I19" s="45">
        <f t="shared" si="1"/>
        <v>0</v>
      </c>
      <c r="J19" s="2"/>
    </row>
    <row r="20" spans="2:10" ht="17.100000000000001" customHeight="1" x14ac:dyDescent="0.2">
      <c r="B20" s="102"/>
      <c r="C20" s="73"/>
      <c r="D20" s="84"/>
      <c r="E20" s="24"/>
      <c r="F20" s="24" t="str">
        <f t="shared" si="2"/>
        <v/>
      </c>
      <c r="G20" s="42"/>
      <c r="H20" s="89">
        <f t="shared" si="0"/>
        <v>0</v>
      </c>
      <c r="I20" s="45">
        <f t="shared" si="1"/>
        <v>0</v>
      </c>
      <c r="J20" s="2"/>
    </row>
    <row r="21" spans="2:10" ht="17.100000000000001" customHeight="1" x14ac:dyDescent="0.2">
      <c r="C21" s="5"/>
      <c r="D21" s="5"/>
      <c r="E21" s="5"/>
      <c r="F21" s="80" t="s">
        <v>164</v>
      </c>
      <c r="G21" s="86">
        <f>SUM(G12:G20)</f>
        <v>121.45</v>
      </c>
      <c r="H21" s="5"/>
      <c r="I21" s="90">
        <f>SUM(I12:I20)</f>
        <v>104.68558541627513</v>
      </c>
      <c r="J21" s="2"/>
    </row>
    <row r="22" spans="2:10" ht="17.100000000000001" customHeight="1" x14ac:dyDescent="0.2">
      <c r="C22" s="5"/>
      <c r="D22" s="5"/>
      <c r="E22" s="5"/>
      <c r="F22" s="5"/>
      <c r="G22" s="5"/>
      <c r="H22" s="5"/>
      <c r="I22" s="2"/>
    </row>
    <row r="23" spans="2:10" ht="17.100000000000001" customHeight="1" x14ac:dyDescent="0.25">
      <c r="B23" s="94" t="s">
        <v>170</v>
      </c>
      <c r="C23" s="5"/>
      <c r="D23" s="5"/>
      <c r="E23" s="5"/>
      <c r="F23" s="5"/>
      <c r="G23" s="5"/>
      <c r="H23" s="5"/>
      <c r="I23" s="2"/>
    </row>
    <row r="24" spans="2:10" ht="17.100000000000001" customHeight="1" x14ac:dyDescent="0.2">
      <c r="B24" s="18" t="s">
        <v>171</v>
      </c>
      <c r="C24" s="6"/>
      <c r="D24" s="7"/>
      <c r="E24" s="5"/>
      <c r="F24" s="5"/>
      <c r="G24" s="5"/>
      <c r="H24" s="5"/>
      <c r="I24" s="2"/>
    </row>
    <row r="25" spans="2:10" ht="17.100000000000001" customHeight="1" x14ac:dyDescent="0.2">
      <c r="B25" s="9" t="s">
        <v>172</v>
      </c>
      <c r="C25" s="281" t="s">
        <v>222</v>
      </c>
      <c r="D25" s="281"/>
      <c r="E25" s="5"/>
      <c r="F25" s="95" t="s">
        <v>148</v>
      </c>
      <c r="G25" s="96">
        <v>10.5</v>
      </c>
      <c r="I25" s="2"/>
    </row>
    <row r="26" spans="2:10" ht="17.100000000000001" customHeight="1" x14ac:dyDescent="0.2">
      <c r="B26" s="9" t="s">
        <v>173</v>
      </c>
      <c r="C26" s="281" t="s">
        <v>222</v>
      </c>
      <c r="D26" s="281"/>
      <c r="E26" s="5"/>
      <c r="F26" s="5"/>
      <c r="G26" s="5"/>
      <c r="H26" s="5"/>
      <c r="I26" s="2"/>
    </row>
    <row r="27" spans="2:10" ht="17.100000000000001" customHeight="1" x14ac:dyDescent="0.2">
      <c r="C27" s="5"/>
      <c r="D27" s="5"/>
      <c r="E27" s="5"/>
      <c r="F27" s="5"/>
      <c r="G27" s="5"/>
      <c r="H27" s="5"/>
      <c r="I27" s="2"/>
    </row>
    <row r="28" spans="2:10" ht="31.5" customHeight="1" x14ac:dyDescent="0.2">
      <c r="B28" s="277" t="s">
        <v>174</v>
      </c>
      <c r="C28" s="278"/>
      <c r="D28" s="278"/>
      <c r="E28" s="279"/>
      <c r="F28" s="77" t="s">
        <v>175</v>
      </c>
      <c r="G28" s="77" t="s">
        <v>176</v>
      </c>
    </row>
    <row r="29" spans="2:10" ht="17.100000000000001" customHeight="1" x14ac:dyDescent="0.2">
      <c r="B29" s="290" t="s">
        <v>223</v>
      </c>
      <c r="C29" s="291"/>
      <c r="D29" s="291"/>
      <c r="E29" s="292"/>
      <c r="F29" s="61">
        <v>955</v>
      </c>
      <c r="G29" s="87">
        <f>IFERROR(F29*$G$25/100,0)</f>
        <v>100.27500000000001</v>
      </c>
    </row>
    <row r="30" spans="2:10" ht="17.100000000000001" customHeight="1" x14ac:dyDescent="0.2">
      <c r="B30" s="284"/>
      <c r="C30" s="285"/>
      <c r="D30" s="285"/>
      <c r="E30" s="286"/>
      <c r="F30" s="62" t="str">
        <f t="shared" ref="F30:F37" si="3">IF(OR(E30="EUR",E30="eur",E30="Eur"),1,"")</f>
        <v/>
      </c>
      <c r="G30" s="88">
        <f t="shared" ref="G30:G37" si="4">IFERROR(F30*$G$25/100,0)</f>
        <v>0</v>
      </c>
    </row>
    <row r="31" spans="2:10" ht="17.100000000000001" customHeight="1" x14ac:dyDescent="0.2">
      <c r="B31" s="287"/>
      <c r="C31" s="288"/>
      <c r="D31" s="288"/>
      <c r="E31" s="289"/>
      <c r="F31" s="63" t="str">
        <f t="shared" si="3"/>
        <v/>
      </c>
      <c r="G31" s="89">
        <f t="shared" si="4"/>
        <v>0</v>
      </c>
    </row>
    <row r="32" spans="2:10" ht="17.100000000000001" customHeight="1" x14ac:dyDescent="0.2">
      <c r="B32" s="284"/>
      <c r="C32" s="285"/>
      <c r="D32" s="285"/>
      <c r="E32" s="286"/>
      <c r="F32" s="62" t="str">
        <f t="shared" si="3"/>
        <v/>
      </c>
      <c r="G32" s="88">
        <f t="shared" si="4"/>
        <v>0</v>
      </c>
    </row>
    <row r="33" spans="2:9" x14ac:dyDescent="0.2">
      <c r="B33" s="287"/>
      <c r="C33" s="288"/>
      <c r="D33" s="288"/>
      <c r="E33" s="289"/>
      <c r="F33" s="63" t="str">
        <f t="shared" si="3"/>
        <v/>
      </c>
      <c r="G33" s="89">
        <f t="shared" si="4"/>
        <v>0</v>
      </c>
    </row>
    <row r="34" spans="2:9" x14ac:dyDescent="0.2">
      <c r="B34" s="284"/>
      <c r="C34" s="285"/>
      <c r="D34" s="285"/>
      <c r="E34" s="286"/>
      <c r="F34" s="62" t="str">
        <f t="shared" si="3"/>
        <v/>
      </c>
      <c r="G34" s="88">
        <f t="shared" si="4"/>
        <v>0</v>
      </c>
    </row>
    <row r="35" spans="2:9" x14ac:dyDescent="0.2">
      <c r="B35" s="287"/>
      <c r="C35" s="288"/>
      <c r="D35" s="288"/>
      <c r="E35" s="289"/>
      <c r="F35" s="63" t="str">
        <f t="shared" si="3"/>
        <v/>
      </c>
      <c r="G35" s="89">
        <f t="shared" si="4"/>
        <v>0</v>
      </c>
    </row>
    <row r="36" spans="2:9" x14ac:dyDescent="0.2">
      <c r="B36" s="284"/>
      <c r="C36" s="285"/>
      <c r="D36" s="285"/>
      <c r="E36" s="286"/>
      <c r="F36" s="62" t="str">
        <f t="shared" si="3"/>
        <v/>
      </c>
      <c r="G36" s="88">
        <f t="shared" si="4"/>
        <v>0</v>
      </c>
    </row>
    <row r="37" spans="2:9" x14ac:dyDescent="0.2">
      <c r="B37" s="287"/>
      <c r="C37" s="288"/>
      <c r="D37" s="288"/>
      <c r="E37" s="289"/>
      <c r="F37" s="63" t="str">
        <f t="shared" si="3"/>
        <v/>
      </c>
      <c r="G37" s="89">
        <f t="shared" si="4"/>
        <v>0</v>
      </c>
    </row>
    <row r="38" spans="2:9" x14ac:dyDescent="0.2">
      <c r="C38" s="5"/>
      <c r="D38" s="5"/>
      <c r="E38" s="5"/>
      <c r="F38" s="80" t="s">
        <v>164</v>
      </c>
      <c r="G38" s="86">
        <f>SUM(G29:G37)</f>
        <v>100.27500000000001</v>
      </c>
    </row>
    <row r="39" spans="2:9" x14ac:dyDescent="0.2">
      <c r="C39" s="5"/>
      <c r="D39" s="5"/>
      <c r="E39" s="5"/>
      <c r="F39" s="80"/>
      <c r="G39" s="93"/>
    </row>
    <row r="40" spans="2:9" x14ac:dyDescent="0.2">
      <c r="C40" s="5"/>
      <c r="D40" s="5"/>
      <c r="E40" s="5"/>
      <c r="F40" s="80" t="s">
        <v>177</v>
      </c>
      <c r="G40" s="86">
        <f>G21-G38</f>
        <v>21.174999999999997</v>
      </c>
    </row>
    <row r="41" spans="2:9" x14ac:dyDescent="0.2">
      <c r="C41" s="5"/>
      <c r="D41" s="5"/>
      <c r="E41" s="5"/>
      <c r="F41" s="80" t="s">
        <v>178</v>
      </c>
      <c r="G41" s="98">
        <f>IFERROR(LOOKUP(2,1/(G12:G20&lt;&gt;""),H12:H20),"-")</f>
        <v>1.1342155009451795</v>
      </c>
    </row>
    <row r="42" spans="2:9" x14ac:dyDescent="0.2">
      <c r="C42" s="5"/>
      <c r="D42" s="5"/>
      <c r="E42" s="5"/>
      <c r="F42" s="80" t="s">
        <v>179</v>
      </c>
      <c r="G42" s="85">
        <f>IFERROR(G40*G41,"-")</f>
        <v>24.017013232514174</v>
      </c>
    </row>
    <row r="43" spans="2:9" x14ac:dyDescent="0.2">
      <c r="C43" s="5"/>
      <c r="D43" s="5"/>
      <c r="E43" s="5"/>
      <c r="F43" s="80"/>
      <c r="G43" s="97"/>
    </row>
    <row r="44" spans="2:9" x14ac:dyDescent="0.2">
      <c r="C44" s="5"/>
      <c r="D44" s="5"/>
      <c r="E44" s="5"/>
      <c r="F44" s="80" t="s">
        <v>180</v>
      </c>
      <c r="G44" s="126">
        <f>IFERROR(I21-G42,"-")</f>
        <v>80.668572183760958</v>
      </c>
    </row>
    <row r="45" spans="2:9" x14ac:dyDescent="0.2">
      <c r="C45" s="5"/>
      <c r="D45" s="5"/>
      <c r="E45" s="5"/>
      <c r="F45" s="80"/>
      <c r="G45" s="97"/>
    </row>
    <row r="46" spans="2:9" x14ac:dyDescent="0.2">
      <c r="C46" s="5"/>
      <c r="D46" s="5"/>
      <c r="E46" s="5"/>
      <c r="F46" s="80"/>
      <c r="G46" s="93"/>
    </row>
    <row r="47" spans="2:9" x14ac:dyDescent="0.2">
      <c r="C47" s="5"/>
      <c r="D47" s="5"/>
      <c r="E47" s="5"/>
      <c r="F47" s="5"/>
      <c r="G47" s="5"/>
      <c r="H47" s="5"/>
      <c r="I47" s="2"/>
    </row>
    <row r="48" spans="2:9" x14ac:dyDescent="0.2">
      <c r="B48" s="19" t="s">
        <v>163</v>
      </c>
      <c r="C48" s="65"/>
      <c r="D48" s="66"/>
    </row>
    <row r="49" spans="2:9" x14ac:dyDescent="0.2">
      <c r="B49" s="19" t="s">
        <v>181</v>
      </c>
      <c r="C49" s="65"/>
      <c r="D49" s="67"/>
    </row>
    <row r="50" spans="2:9" x14ac:dyDescent="0.2">
      <c r="C50" s="11"/>
    </row>
    <row r="52" spans="2:9" x14ac:dyDescent="0.2">
      <c r="I52" s="48"/>
    </row>
    <row r="53" spans="2:9" x14ac:dyDescent="0.2">
      <c r="I53" s="48"/>
    </row>
    <row r="54" spans="2:9" x14ac:dyDescent="0.2">
      <c r="I54" s="48"/>
    </row>
    <row r="55" spans="2:9" x14ac:dyDescent="0.2">
      <c r="I55" s="48"/>
    </row>
  </sheetData>
  <sheetProtection algorithmName="SHA-512" hashValue="aCnna8awSTj7/+yPkPEfMTRMYHacy7WOLc2typjpyO8INFSqRL0GVLuG6qgDmRdARZkhcyg5tUA4oaOAiGyxUg==" saltValue="ns/Ch2HSEPx0iyZ5W1VwlQ==" spinCount="100000" sheet="1" objects="1" scenarios="1"/>
  <mergeCells count="16">
    <mergeCell ref="B34:E34"/>
    <mergeCell ref="B35:E35"/>
    <mergeCell ref="B36:E36"/>
    <mergeCell ref="B37:E37"/>
    <mergeCell ref="B28:E28"/>
    <mergeCell ref="B29:E29"/>
    <mergeCell ref="B30:E30"/>
    <mergeCell ref="B31:E31"/>
    <mergeCell ref="B32:E32"/>
    <mergeCell ref="B33:E33"/>
    <mergeCell ref="C26:D26"/>
    <mergeCell ref="C7:D7"/>
    <mergeCell ref="G7:H7"/>
    <mergeCell ref="C8:D8"/>
    <mergeCell ref="G8:H8"/>
    <mergeCell ref="C25:D25"/>
  </mergeCells>
  <dataValidations count="6">
    <dataValidation type="date" operator="greaterThan" allowBlank="1" showInputMessage="1" showErrorMessage="1" error="Datos formatas" sqref="I4">
      <formula1>43466</formula1>
    </dataValidation>
    <dataValidation type="whole" operator="greaterThan" allowBlank="1" showInputMessage="1" showErrorMessage="1" error="Should be positive integer" sqref="F29:F37">
      <formula1>0</formula1>
    </dataValidation>
    <dataValidation type="decimal" operator="greaterThan" allowBlank="1" showInputMessage="1" showErrorMessage="1" error="Should be positive" sqref="F12:F20">
      <formula1>0</formula1>
    </dataValidation>
    <dataValidation type="date" operator="greaterThanOrEqual" allowBlank="1" showErrorMessage="1" error="&quot;To&quot; date should be greater than or equal to &quot;From&quot; date" sqref="I5">
      <formula1>I4</formula1>
    </dataValidation>
    <dataValidation type="decimal" operator="greaterThanOrEqual" allowBlank="1" showInputMessage="1" showErrorMessage="1" error="Should be positive" sqref="D12:D20 G12:H20 G29:G37">
      <formula1>0</formula1>
    </dataValidation>
    <dataValidation type="date" operator="greaterThan" allowBlank="1" showErrorMessage="1" error="Datos formatas" sqref="B12:B20">
      <formula1>43466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Komand. išlaidų ataskaita</vt:lpstr>
      <vt:lpstr>Kuro sunaudojimo ataskaita</vt:lpstr>
      <vt:lpstr>Info</vt:lpstr>
      <vt:lpstr>PILDYMO PAVYZDYS 1</vt:lpstr>
      <vt:lpstr>PILDYMO PAVYZDYS 2</vt:lpstr>
      <vt:lpstr>PILDYMO PAVYZDYS_KURAS</vt:lpstr>
      <vt:lpstr>'Komand. išlaidų ataskaita'!Print_Area</vt:lpstr>
      <vt:lpstr>'Kuro sunaudojimo ataskaita'!Print_Area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Sergejus Stankevičius</dc:creator>
  <cp:lastModifiedBy>Ilma Jonaitytė</cp:lastModifiedBy>
  <cp:lastPrinted>2020-01-21T12:59:41Z</cp:lastPrinted>
  <dcterms:created xsi:type="dcterms:W3CDTF">2000-10-27T00:30:29Z</dcterms:created>
  <dcterms:modified xsi:type="dcterms:W3CDTF">2024-12-10T05:12:42Z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